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金情况" sheetId="1" r:id="rId1"/>
    <sheet name="支出情况" sheetId="2" r:id="rId2"/>
    <sheet name="高场疫情防控资金明细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<sst xmlns="http://schemas.openxmlformats.org/spreadsheetml/2006/main" count="177" uniqueCount="123">
  <si>
    <t>疫情防控资金情况表</t>
  </si>
  <si>
    <t>被审计单位：高场办事处</t>
  </si>
  <si>
    <r>
      <rPr>
        <sz val="10"/>
        <rFont val="MingLiU"/>
        <charset val="134"/>
      </rPr>
      <t>疫情专项资金投入情况（万元）</t>
    </r>
  </si>
  <si>
    <r>
      <rPr>
        <sz val="10"/>
        <rFont val="MingLiU"/>
        <charset val="134"/>
      </rPr>
      <t>财政资金实际支出情况（万元）</t>
    </r>
  </si>
  <si>
    <r>
      <rPr>
        <sz val="10"/>
        <rFont val="MingLiU"/>
        <charset val="134"/>
      </rPr>
      <t>资金结 余（万 元）</t>
    </r>
  </si>
  <si>
    <r>
      <rPr>
        <sz val="10"/>
        <rFont val="MingLiU"/>
        <charset val="134"/>
      </rPr>
      <t>应付未 付合计</t>
    </r>
  </si>
  <si>
    <r>
      <rPr>
        <sz val="10"/>
        <rFont val="MingLiU"/>
        <charset val="134"/>
      </rPr>
      <t>应付未付情况（万元）</t>
    </r>
  </si>
  <si>
    <r>
      <rPr>
        <sz val="10"/>
        <rFont val="MingLiU"/>
        <charset val="134"/>
      </rPr>
      <t>备注</t>
    </r>
    <r>
      <rPr>
        <sz val="10"/>
        <rFont val="Times New Roman"/>
        <charset val="134"/>
      </rPr>
      <t>1</t>
    </r>
  </si>
  <si>
    <t>资金来源合计</t>
  </si>
  <si>
    <r>
      <rPr>
        <sz val="10"/>
        <rFont val="MingLiU"/>
        <charset val="134"/>
      </rPr>
      <t>按资金来源分类</t>
    </r>
  </si>
  <si>
    <r>
      <rPr>
        <sz val="10"/>
        <rFont val="MingLiU"/>
        <charset val="134"/>
      </rPr>
      <t>资金支 出合计</t>
    </r>
  </si>
  <si>
    <r>
      <rPr>
        <sz val="10"/>
        <rFont val="MingLiU"/>
        <charset val="134"/>
      </rPr>
      <t>医疗救 治</t>
    </r>
  </si>
  <si>
    <r>
      <rPr>
        <sz val="10"/>
        <rFont val="MingLiU"/>
        <charset val="134"/>
      </rPr>
      <t>疫情防 控人员 补助</t>
    </r>
  </si>
  <si>
    <t>设备和 防控物资</t>
  </si>
  <si>
    <r>
      <rPr>
        <sz val="10"/>
        <rFont val="MingLiU"/>
        <charset val="134"/>
      </rPr>
      <t>医院新 建或改 扩建支 出</t>
    </r>
  </si>
  <si>
    <t>其他支出</t>
  </si>
  <si>
    <t>医疗救治</t>
  </si>
  <si>
    <r>
      <rPr>
        <sz val="10"/>
        <rFont val="MingLiU"/>
        <charset val="134"/>
      </rPr>
      <t>设备和 防控物 资</t>
    </r>
  </si>
  <si>
    <t>市财政拨入</t>
  </si>
  <si>
    <t>慈善机构转入</t>
  </si>
  <si>
    <t>直接接受捐赠资金</t>
  </si>
  <si>
    <r>
      <rPr>
        <sz val="10"/>
        <rFont val="MingLiU"/>
        <charset val="134"/>
      </rPr>
      <t>上级主 管部门 拨入</t>
    </r>
  </si>
  <si>
    <t>其他资金</t>
  </si>
  <si>
    <r>
      <rPr>
        <sz val="9"/>
        <rFont val="Times New Roman"/>
        <charset val="134"/>
      </rPr>
      <t>2=3+4+ 5+6+7</t>
    </r>
  </si>
  <si>
    <r>
      <rPr>
        <sz val="9"/>
        <rFont val="Times New Roman"/>
        <charset val="134"/>
      </rPr>
      <t>8=9+10 +11+12 +13</t>
    </r>
  </si>
  <si>
    <r>
      <rPr>
        <sz val="9"/>
        <rFont val="Times New Roman"/>
        <charset val="134"/>
      </rPr>
      <t>14=2-8</t>
    </r>
  </si>
  <si>
    <r>
      <rPr>
        <sz val="10"/>
        <rFont val="Times New Roman"/>
        <charset val="134"/>
      </rPr>
      <t>15=16+ 17+18+ 19+20</t>
    </r>
  </si>
  <si>
    <r>
      <rPr>
        <sz val="10"/>
        <rFont val="宋体"/>
        <charset val="134"/>
      </rPr>
      <t>其他支出：拨卫生院</t>
    </r>
    <r>
      <rPr>
        <sz val="10"/>
        <rFont val="Arial"/>
        <charset val="134"/>
      </rPr>
      <t>50000</t>
    </r>
    <r>
      <rPr>
        <sz val="10"/>
        <rFont val="宋体"/>
        <charset val="134"/>
      </rPr>
      <t>元，留观点支出</t>
    </r>
    <r>
      <rPr>
        <sz val="10"/>
        <rFont val="Arial"/>
        <charset val="134"/>
      </rPr>
      <t>102737</t>
    </r>
    <r>
      <rPr>
        <sz val="10"/>
        <rFont val="宋体"/>
        <charset val="134"/>
      </rPr>
      <t>元，其他</t>
    </r>
    <r>
      <rPr>
        <sz val="10"/>
        <rFont val="Arial"/>
        <charset val="134"/>
      </rPr>
      <t>293097.</t>
    </r>
  </si>
  <si>
    <t>疫情防控资金支出情况附表</t>
  </si>
  <si>
    <t xml:space="preserve">   被审计单位：高场办事处</t>
  </si>
  <si>
    <r>
      <rPr>
        <sz val="11"/>
        <rFont val="MingLiU"/>
        <charset val="134"/>
      </rPr>
      <t>疫情专项资金投入情况（万元）</t>
    </r>
  </si>
  <si>
    <r>
      <rPr>
        <sz val="11"/>
        <rFont val="MingLiU"/>
        <charset val="134"/>
      </rPr>
      <t>合计</t>
    </r>
  </si>
  <si>
    <t>资金支出分类</t>
  </si>
  <si>
    <r>
      <rPr>
        <sz val="11"/>
        <rFont val="MingLiU"/>
        <charset val="134"/>
      </rPr>
      <t>资金去向</t>
    </r>
  </si>
  <si>
    <r>
      <rPr>
        <sz val="11"/>
        <rFont val="MingLiU"/>
        <charset val="134"/>
      </rPr>
      <t>区、镇、办事处（按支出分类填报）</t>
    </r>
  </si>
  <si>
    <r>
      <rPr>
        <sz val="11"/>
        <rFont val="MingLiU"/>
        <charset val="134"/>
      </rPr>
      <t xml:space="preserve">医疗机构（按支出分类填报）        </t>
    </r>
    <r>
      <rPr>
        <sz val="11"/>
        <rFont val="MingLiU"/>
        <charset val="134"/>
      </rPr>
      <t>'</t>
    </r>
  </si>
  <si>
    <r>
      <rPr>
        <sz val="11"/>
        <rFont val="MingLiU"/>
        <charset val="134"/>
      </rPr>
      <t>下拨社区</t>
    </r>
  </si>
  <si>
    <t>下拨乡镇  医疗机构</t>
  </si>
  <si>
    <t>下拨其他  单位</t>
  </si>
  <si>
    <r>
      <rPr>
        <sz val="11"/>
        <rFont val="MingLiU"/>
        <charset val="134"/>
      </rPr>
      <t>直接支出</t>
    </r>
  </si>
  <si>
    <r>
      <rPr>
        <sz val="11"/>
        <rFont val="MingLiU"/>
        <charset val="134"/>
      </rPr>
      <t>疫情防控 人员补助</t>
    </r>
  </si>
  <si>
    <r>
      <rPr>
        <sz val="11"/>
        <rFont val="MingLiU"/>
        <charset val="134"/>
      </rPr>
      <t>釆购设备</t>
    </r>
  </si>
  <si>
    <r>
      <rPr>
        <sz val="11"/>
        <rFont val="MingLiU"/>
        <charset val="134"/>
      </rPr>
      <t>釆购医疗 物资</t>
    </r>
  </si>
  <si>
    <r>
      <rPr>
        <sz val="11"/>
        <rFont val="MingLiU"/>
        <charset val="134"/>
      </rPr>
      <t>基本建设</t>
    </r>
  </si>
  <si>
    <r>
      <rPr>
        <sz val="11"/>
        <rFont val="MingLiU"/>
        <charset val="134"/>
      </rPr>
      <t>防控支出</t>
    </r>
  </si>
  <si>
    <r>
      <rPr>
        <sz val="11"/>
        <rFont val="MingLiU"/>
        <charset val="134"/>
      </rPr>
      <t>其他</t>
    </r>
  </si>
  <si>
    <t>疫情防控人员补助</t>
  </si>
  <si>
    <r>
      <rPr>
        <sz val="11"/>
        <rFont val="MingLiU"/>
        <charset val="134"/>
      </rPr>
      <t>采购设备</t>
    </r>
  </si>
  <si>
    <t>釆购医疗物资</t>
  </si>
  <si>
    <r>
      <rPr>
        <sz val="11"/>
        <rFont val="MingLiU"/>
        <charset val="134"/>
      </rPr>
      <t>防控经费</t>
    </r>
  </si>
  <si>
    <r>
      <rPr>
        <sz val="11"/>
        <rFont val="MingLiU"/>
        <charset val="134"/>
      </rPr>
      <t>留观点支出         （需提</t>
    </r>
    <r>
      <rPr>
        <sz val="11"/>
        <rFont val="宋体"/>
        <charset val="134"/>
      </rPr>
      <t>供合同）</t>
    </r>
  </si>
  <si>
    <r>
      <rPr>
        <sz val="10"/>
        <rFont val="宋体"/>
        <charset val="134"/>
      </rPr>
      <t>其他支出</t>
    </r>
    <r>
      <rPr>
        <sz val="10"/>
        <rFont val="Arial"/>
        <charset val="134"/>
      </rPr>
      <t>:</t>
    </r>
  </si>
  <si>
    <t>慰问物资支出：</t>
  </si>
  <si>
    <t>宣传及办公耗材：</t>
  </si>
  <si>
    <t>租车费：</t>
  </si>
  <si>
    <t>食堂生活开支（含留观点）</t>
  </si>
  <si>
    <t>购棉衣、油汀取暖器：</t>
  </si>
  <si>
    <t>日期</t>
  </si>
  <si>
    <t>摘要</t>
  </si>
  <si>
    <t>收入</t>
  </si>
  <si>
    <t>支出</t>
  </si>
  <si>
    <t>1月</t>
  </si>
  <si>
    <t>收新冠肺炎疫情专款</t>
  </si>
  <si>
    <t>2月</t>
  </si>
  <si>
    <t>收组织部疫情防控资金</t>
  </si>
  <si>
    <t>收组织部党费支持疫情防控资金</t>
  </si>
  <si>
    <t>收红十字会疫情防控留观点补贴</t>
  </si>
  <si>
    <t>收疫情捐款</t>
  </si>
  <si>
    <t>3月</t>
  </si>
  <si>
    <t>4月7月</t>
  </si>
  <si>
    <t>付祥泽居留观点租用宾馆费用</t>
  </si>
  <si>
    <t>留观点租金</t>
  </si>
  <si>
    <t>付广元超市留观点杂费</t>
  </si>
  <si>
    <t>留观点杂费</t>
  </si>
  <si>
    <t>付高通汽车疫情期间租车费用</t>
  </si>
  <si>
    <t>付陈伟疫情防控杂费</t>
  </si>
  <si>
    <t>生活物资</t>
  </si>
  <si>
    <t>付金三角疫情防控宣传费</t>
  </si>
  <si>
    <t>宣传支出</t>
  </si>
  <si>
    <t>付潜邮广告疫情防控宣传费</t>
  </si>
  <si>
    <t>付袁成刚疫情期间小车维修费</t>
  </si>
  <si>
    <t>付威能信息技术疫情期间办公耗材费用</t>
  </si>
  <si>
    <t>付汇智广告疫情防控宣传费</t>
  </si>
  <si>
    <t>付大印图文疫情防控宣传费</t>
  </si>
  <si>
    <t>付高通汽车疫情防控租车费用</t>
  </si>
  <si>
    <t>付欧阳爱云疫情期间食堂购买燃料、米、油等物资费用</t>
  </si>
  <si>
    <t>借款冲账疫情期间宣传费用</t>
  </si>
  <si>
    <t>借款冲账疫情购买防疫用品</t>
  </si>
  <si>
    <t>医疗防疫物资</t>
  </si>
  <si>
    <t>借款冲账疫情购买留观点床上用品</t>
  </si>
  <si>
    <t>借款冲账疫情期间购买取暖器费用</t>
  </si>
  <si>
    <t>借款冲账疫情刻公章费用</t>
  </si>
  <si>
    <t>借款冲账疫情购办公用品</t>
  </si>
  <si>
    <t>借款冲账疫情防控杂费</t>
  </si>
  <si>
    <t>付杨德斌疫情期间购买慰问物资费用</t>
  </si>
  <si>
    <t>付徐定美疫情期间购买慰问物资费用</t>
  </si>
  <si>
    <t>困难人员慰问</t>
  </si>
  <si>
    <t>付王欣疫情期间购买慰问物资费用</t>
  </si>
  <si>
    <t>付陈伟疫情期间购买慰问物资费用</t>
  </si>
  <si>
    <t>付黄红平疫情期间购买慰问物资费用</t>
  </si>
  <si>
    <t>借款冲账疫情期间女职工慰问资金</t>
  </si>
  <si>
    <t>借款冲账疫情期间慰问村医资金</t>
  </si>
  <si>
    <t>医护人员补助</t>
  </si>
  <si>
    <t>借款冲账疫情期间医护人员慰问资金</t>
  </si>
  <si>
    <t>借款冲账疫情购买医疗物资</t>
  </si>
  <si>
    <t>借款冲账疫情期间购买大衣费用</t>
  </si>
  <si>
    <t>借款冲账疫情期间购买防护服费用</t>
  </si>
  <si>
    <t>收保安村疫情捐款</t>
  </si>
  <si>
    <t>付永联医药购买机关口罩费用</t>
  </si>
  <si>
    <t>付卫生院防疫工作经费</t>
  </si>
  <si>
    <t>合计</t>
  </si>
  <si>
    <t>余额</t>
  </si>
  <si>
    <t>枪</t>
  </si>
  <si>
    <t>体温计</t>
  </si>
  <si>
    <t>口罩</t>
  </si>
  <si>
    <t>防护服</t>
  </si>
  <si>
    <t>酒精消毒液</t>
  </si>
  <si>
    <t>防护手套</t>
  </si>
  <si>
    <t>消毒器械</t>
  </si>
  <si>
    <t>洗手液</t>
  </si>
  <si>
    <t>额温枪</t>
  </si>
  <si>
    <t>漂粉精</t>
  </si>
  <si>
    <t>床上用品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</si>
</sst>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6">
    <font>
      <sz val="10"/>
      <name val="Arial"/>
      <charset val="134"/>
    </font>
    <font>
      <sz val="10"/>
      <name val="宋体"/>
      <charset val="134"/>
    </font>
    <font>
      <sz val="12"/>
      <name val="仿宋_GB2312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仿宋_GB2312"/>
      <charset val="134"/>
    </font>
    <font>
      <sz val="25"/>
      <name val="MingLiU"/>
      <charset val="134"/>
    </font>
    <font>
      <sz val="11"/>
      <name val="MingLiU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10"/>
      <name val="MingLiU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1" borderId="14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3" fillId="30" borderId="16" applyNumberFormat="0" applyAlignment="0" applyProtection="0">
      <alignment vertical="center"/>
    </xf>
    <xf numFmtId="0" fontId="34" fillId="30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5" fillId="0" borderId="0" xfId="0" applyFont="1" applyFill="1" applyBorder="1" applyAlignment="1"/>
    <xf numFmtId="176" fontId="5" fillId="0" borderId="0" xfId="0" applyNumberFormat="1" applyFont="1" applyFill="1" applyBorder="1" applyAlignment="1"/>
    <xf numFmtId="0" fontId="5" fillId="0" borderId="1" xfId="0" applyFont="1" applyFill="1" applyBorder="1" applyAlignment="1"/>
    <xf numFmtId="176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/>
    <xf numFmtId="58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 wrapText="1"/>
    </xf>
    <xf numFmtId="176" fontId="6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 vertical="top"/>
    </xf>
    <xf numFmtId="0" fontId="1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6" fontId="14" fillId="0" borderId="8" xfId="0" applyNumberFormat="1" applyFont="1" applyBorder="1" applyAlignment="1">
      <alignment horizontal="right" vertical="center"/>
    </xf>
    <xf numFmtId="176" fontId="11" fillId="0" borderId="8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tabSelected="1" workbookViewId="0">
      <selection activeCell="J17" sqref="J17"/>
    </sheetView>
  </sheetViews>
  <sheetFormatPr defaultColWidth="10.2857142857143" defaultRowHeight="12.75"/>
  <cols>
    <col min="1" max="1" width="9.14285714285714" customWidth="1"/>
    <col min="3" max="4" width="10.8571428571429"/>
    <col min="5" max="5" width="9.71428571428571"/>
    <col min="6" max="6" width="9.20952380952381"/>
    <col min="7" max="7" width="10.8571428571429"/>
    <col min="8" max="8" width="9.20952380952381"/>
    <col min="9" max="9" width="9.02857142857143"/>
    <col min="10" max="10" width="9.20952380952381"/>
    <col min="11" max="11" width="9.71428571428571"/>
    <col min="12" max="12" width="9.20952380952381"/>
    <col min="13" max="13" width="10.8571428571429"/>
    <col min="14" max="14" width="9.39047619047619"/>
    <col min="15" max="19" width="6.31428571428571"/>
    <col min="20" max="21" width="6.4952380952381"/>
  </cols>
  <sheetData>
    <row r="1" ht="48" customHeight="1" spans="1:2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ht="25" customHeight="1" spans="3:3">
      <c r="C2" s="19" t="s">
        <v>1</v>
      </c>
    </row>
    <row r="3" s="41" customFormat="1" ht="21" customHeight="1" spans="1:21">
      <c r="A3" s="44"/>
      <c r="B3" s="45" t="s">
        <v>2</v>
      </c>
      <c r="C3" s="46"/>
      <c r="D3" s="46"/>
      <c r="E3" s="46"/>
      <c r="F3" s="46"/>
      <c r="G3" s="47"/>
      <c r="H3" s="45" t="s">
        <v>3</v>
      </c>
      <c r="I3" s="46"/>
      <c r="J3" s="46"/>
      <c r="K3" s="46"/>
      <c r="L3" s="46"/>
      <c r="M3" s="47"/>
      <c r="N3" s="44" t="s">
        <v>4</v>
      </c>
      <c r="O3" s="44" t="s">
        <v>5</v>
      </c>
      <c r="P3" s="45" t="s">
        <v>6</v>
      </c>
      <c r="Q3" s="46"/>
      <c r="R3" s="46"/>
      <c r="S3" s="46"/>
      <c r="T3" s="47"/>
      <c r="U3" s="60" t="s">
        <v>7</v>
      </c>
    </row>
    <row r="4" s="41" customFormat="1" ht="21" customHeight="1" spans="1:21">
      <c r="A4" s="48"/>
      <c r="B4" s="44" t="s">
        <v>8</v>
      </c>
      <c r="C4" s="45" t="s">
        <v>9</v>
      </c>
      <c r="D4" s="46"/>
      <c r="E4" s="46"/>
      <c r="F4" s="47"/>
      <c r="G4" s="49"/>
      <c r="H4" s="44" t="s">
        <v>10</v>
      </c>
      <c r="I4" s="44" t="s">
        <v>11</v>
      </c>
      <c r="J4" s="44" t="s">
        <v>12</v>
      </c>
      <c r="K4" s="44" t="s">
        <v>13</v>
      </c>
      <c r="L4" s="44" t="s">
        <v>14</v>
      </c>
      <c r="M4" s="44" t="s">
        <v>15</v>
      </c>
      <c r="N4" s="48"/>
      <c r="O4" s="48"/>
      <c r="P4" s="44" t="s">
        <v>16</v>
      </c>
      <c r="Q4" s="44" t="s">
        <v>12</v>
      </c>
      <c r="R4" s="44" t="s">
        <v>17</v>
      </c>
      <c r="S4" s="44" t="s">
        <v>14</v>
      </c>
      <c r="T4" s="44" t="s">
        <v>15</v>
      </c>
      <c r="U4" s="61"/>
    </row>
    <row r="5" s="41" customFormat="1" ht="49" customHeight="1" spans="1:21">
      <c r="A5" s="50"/>
      <c r="B5" s="50"/>
      <c r="C5" s="51" t="s">
        <v>18</v>
      </c>
      <c r="D5" s="51" t="s">
        <v>19</v>
      </c>
      <c r="E5" s="51" t="s">
        <v>20</v>
      </c>
      <c r="F5" s="51" t="s">
        <v>21</v>
      </c>
      <c r="G5" s="51" t="s">
        <v>22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62"/>
    </row>
    <row r="6" s="41" customFormat="1" ht="39" spans="1:21">
      <c r="A6" s="52">
        <v>1</v>
      </c>
      <c r="B6" s="53" t="s">
        <v>23</v>
      </c>
      <c r="C6" s="54">
        <v>3</v>
      </c>
      <c r="D6" s="52">
        <v>4</v>
      </c>
      <c r="E6" s="54">
        <v>5</v>
      </c>
      <c r="F6" s="54">
        <v>6</v>
      </c>
      <c r="G6" s="52">
        <v>7</v>
      </c>
      <c r="H6" s="53" t="s">
        <v>24</v>
      </c>
      <c r="I6" s="54">
        <v>9</v>
      </c>
      <c r="J6" s="52">
        <v>10</v>
      </c>
      <c r="K6" s="52">
        <v>11</v>
      </c>
      <c r="L6" s="52">
        <v>12</v>
      </c>
      <c r="M6" s="52">
        <v>13</v>
      </c>
      <c r="N6" s="58" t="s">
        <v>25</v>
      </c>
      <c r="O6" s="59" t="s">
        <v>26</v>
      </c>
      <c r="P6" s="52">
        <v>16</v>
      </c>
      <c r="Q6" s="52">
        <v>17</v>
      </c>
      <c r="R6" s="52">
        <v>18</v>
      </c>
      <c r="S6" s="52">
        <v>19</v>
      </c>
      <c r="T6" s="52">
        <v>20</v>
      </c>
      <c r="U6" s="52">
        <v>21</v>
      </c>
    </row>
    <row r="7" s="42" customFormat="1" ht="28" customHeight="1" spans="1:21">
      <c r="A7" s="55"/>
      <c r="B7" s="56">
        <f>C7+D7+E7+F7+G7</f>
        <v>715820</v>
      </c>
      <c r="C7" s="55">
        <v>500000</v>
      </c>
      <c r="D7" s="55">
        <v>100000</v>
      </c>
      <c r="E7" s="55">
        <v>15820</v>
      </c>
      <c r="F7" s="55"/>
      <c r="G7" s="55">
        <v>100000</v>
      </c>
      <c r="H7" s="57">
        <f>I7+J7+K7+L7+M7</f>
        <v>531470</v>
      </c>
      <c r="I7" s="55"/>
      <c r="J7" s="55">
        <v>9500</v>
      </c>
      <c r="K7" s="55">
        <f>76136</f>
        <v>76136</v>
      </c>
      <c r="L7" s="55"/>
      <c r="M7" s="55">
        <f>50000+102737+293097</f>
        <v>445834</v>
      </c>
      <c r="N7" s="56">
        <f>B7-H7</f>
        <v>184350</v>
      </c>
      <c r="O7" s="56">
        <f>P7+Q7+R7+S7+T7</f>
        <v>0</v>
      </c>
      <c r="P7" s="55"/>
      <c r="Q7" s="55"/>
      <c r="R7" s="55"/>
      <c r="S7" s="55"/>
      <c r="T7" s="55"/>
      <c r="U7" s="55"/>
    </row>
    <row r="8" s="42" customFormat="1" ht="28" customHeight="1" spans="1:2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 s="42" customFormat="1" ht="28" customHeight="1" spans="1:2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="42" customFormat="1" ht="28" customHeight="1" spans="1:2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="42" customFormat="1" ht="28" customHeight="1" spans="1:2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</row>
    <row r="12" s="42" customFormat="1" ht="28" customHeight="1" spans="1:2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</row>
    <row r="13" ht="28" customHeight="1" spans="2:2">
      <c r="B13" s="19" t="s">
        <v>27</v>
      </c>
    </row>
  </sheetData>
  <mergeCells count="21">
    <mergeCell ref="A1:U1"/>
    <mergeCell ref="B3:G3"/>
    <mergeCell ref="H3:M3"/>
    <mergeCell ref="P3:T3"/>
    <mergeCell ref="C4:F4"/>
    <mergeCell ref="A3:A5"/>
    <mergeCell ref="B4:B5"/>
    <mergeCell ref="H4:H5"/>
    <mergeCell ref="I4:I5"/>
    <mergeCell ref="J4:J5"/>
    <mergeCell ref="K4:K5"/>
    <mergeCell ref="L4:L5"/>
    <mergeCell ref="M4:M5"/>
    <mergeCell ref="N3:N5"/>
    <mergeCell ref="O3:O5"/>
    <mergeCell ref="P4:P5"/>
    <mergeCell ref="Q4:Q5"/>
    <mergeCell ref="R4:R5"/>
    <mergeCell ref="S4:S5"/>
    <mergeCell ref="T4:T5"/>
    <mergeCell ref="U3:U5"/>
  </mergeCells>
  <pageMargins left="0.751388888888889" right="0.751388888888889" top="1" bottom="1" header="0.5" footer="0.5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workbookViewId="0">
      <selection activeCell="E10" sqref="E10"/>
    </sheetView>
  </sheetViews>
  <sheetFormatPr defaultColWidth="10.2857142857143" defaultRowHeight="12.75"/>
  <cols>
    <col min="1" max="1" width="21.1428571428571" customWidth="1"/>
    <col min="2" max="2" width="13.5714285714286" customWidth="1"/>
    <col min="3" max="3" width="11.9809523809524" customWidth="1"/>
    <col min="4" max="6" width="11.8190476190476" customWidth="1"/>
    <col min="7" max="12" width="11.4857142857143" customWidth="1"/>
    <col min="13" max="13" width="9.39047619047619"/>
    <col min="14" max="18" width="6.31428571428571"/>
    <col min="19" max="20" width="6.4952380952381"/>
  </cols>
  <sheetData>
    <row r="1" ht="35.25" spans="1:13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26" customHeight="1" spans="1:1">
      <c r="A2" s="19" t="s">
        <v>29</v>
      </c>
    </row>
    <row r="3" ht="25" customHeight="1" spans="1:13">
      <c r="A3" s="20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4"/>
      <c r="M3" s="37" t="s">
        <v>31</v>
      </c>
    </row>
    <row r="4" ht="25" customHeight="1" spans="1:13">
      <c r="A4" s="22" t="s">
        <v>32</v>
      </c>
      <c r="B4" s="20" t="s">
        <v>33</v>
      </c>
      <c r="C4" s="21"/>
      <c r="D4" s="21"/>
      <c r="E4" s="21"/>
      <c r="F4" s="21"/>
      <c r="G4" s="21"/>
      <c r="H4" s="21"/>
      <c r="I4" s="21"/>
      <c r="J4" s="21"/>
      <c r="K4" s="21"/>
      <c r="L4" s="24"/>
      <c r="M4" s="38"/>
    </row>
    <row r="5" ht="25" customHeight="1" spans="1:13">
      <c r="A5" s="23"/>
      <c r="B5" s="20" t="s">
        <v>34</v>
      </c>
      <c r="C5" s="21"/>
      <c r="D5" s="21"/>
      <c r="E5" s="21"/>
      <c r="F5" s="24"/>
      <c r="G5" s="25" t="s">
        <v>35</v>
      </c>
      <c r="H5" s="26"/>
      <c r="I5" s="26"/>
      <c r="J5" s="26"/>
      <c r="K5" s="26"/>
      <c r="L5" s="39"/>
      <c r="M5" s="38"/>
    </row>
    <row r="6" ht="36" customHeight="1" spans="1:13">
      <c r="A6" s="27"/>
      <c r="B6" s="28" t="s">
        <v>31</v>
      </c>
      <c r="C6" s="29" t="s">
        <v>36</v>
      </c>
      <c r="D6" s="30" t="s">
        <v>37</v>
      </c>
      <c r="E6" s="30" t="s">
        <v>38</v>
      </c>
      <c r="F6" s="28" t="s">
        <v>39</v>
      </c>
      <c r="G6" s="30" t="s">
        <v>40</v>
      </c>
      <c r="H6" s="28" t="s">
        <v>41</v>
      </c>
      <c r="I6" s="30" t="s">
        <v>42</v>
      </c>
      <c r="J6" s="28" t="s">
        <v>43</v>
      </c>
      <c r="K6" s="28" t="s">
        <v>44</v>
      </c>
      <c r="L6" s="28" t="s">
        <v>45</v>
      </c>
      <c r="M6" s="40"/>
    </row>
    <row r="7" s="17" customFormat="1" ht="29" customHeight="1" spans="1:13">
      <c r="A7" s="31" t="s">
        <v>46</v>
      </c>
      <c r="B7" s="32"/>
      <c r="C7" s="33"/>
      <c r="D7" s="33"/>
      <c r="E7" s="33"/>
      <c r="F7" s="33">
        <v>9500</v>
      </c>
      <c r="G7" s="33"/>
      <c r="H7" s="33"/>
      <c r="I7" s="33"/>
      <c r="J7" s="33"/>
      <c r="K7" s="33"/>
      <c r="L7" s="33"/>
      <c r="M7" s="32"/>
    </row>
    <row r="8" s="17" customFormat="1" ht="29" customHeight="1" spans="1:13">
      <c r="A8" s="28" t="s">
        <v>47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2"/>
    </row>
    <row r="9" s="17" customFormat="1" ht="29" customHeight="1" spans="1:13">
      <c r="A9" s="34" t="s">
        <v>48</v>
      </c>
      <c r="B9" s="32"/>
      <c r="C9" s="33"/>
      <c r="D9" s="33"/>
      <c r="E9" s="33"/>
      <c r="F9" s="33">
        <f>46136+16200+8600+5200</f>
        <v>76136</v>
      </c>
      <c r="G9" s="33"/>
      <c r="H9" s="33"/>
      <c r="I9" s="33"/>
      <c r="J9" s="33"/>
      <c r="K9" s="33"/>
      <c r="L9" s="33"/>
      <c r="M9" s="32"/>
    </row>
    <row r="10" s="17" customFormat="1" ht="29" customHeight="1" spans="1:13">
      <c r="A10" s="28" t="s">
        <v>43</v>
      </c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2"/>
    </row>
    <row r="11" s="17" customFormat="1" ht="29" customHeight="1" spans="1:13">
      <c r="A11" s="28" t="s">
        <v>49</v>
      </c>
      <c r="B11" s="32"/>
      <c r="C11" s="33"/>
      <c r="D11" s="33">
        <v>50000</v>
      </c>
      <c r="E11" s="33"/>
      <c r="F11" s="33"/>
      <c r="G11" s="33"/>
      <c r="H11" s="33"/>
      <c r="I11" s="33"/>
      <c r="J11" s="33"/>
      <c r="K11" s="33"/>
      <c r="L11" s="33"/>
      <c r="M11" s="32"/>
    </row>
    <row r="12" s="17" customFormat="1" ht="33" customHeight="1" spans="1:13">
      <c r="A12" s="34" t="s">
        <v>50</v>
      </c>
      <c r="B12" s="32"/>
      <c r="C12" s="33"/>
      <c r="D12" s="33"/>
      <c r="E12" s="33"/>
      <c r="F12" s="33">
        <f>99406+3331</f>
        <v>102737</v>
      </c>
      <c r="G12" s="33"/>
      <c r="H12" s="33"/>
      <c r="I12" s="33"/>
      <c r="J12" s="33"/>
      <c r="K12" s="33"/>
      <c r="L12" s="33"/>
      <c r="M12" s="33"/>
    </row>
    <row r="13" s="17" customFormat="1" ht="29" customHeight="1" spans="1:13">
      <c r="A13" s="28" t="s">
        <v>45</v>
      </c>
      <c r="B13" s="32"/>
      <c r="C13" s="33"/>
      <c r="D13" s="33"/>
      <c r="E13" s="33"/>
      <c r="F13" s="33">
        <f>4200+13440+157068+2100+2472+2901+2724+29600+29303+6230+10730+32329</f>
        <v>293097</v>
      </c>
      <c r="G13" s="33"/>
      <c r="H13" s="33"/>
      <c r="I13" s="33"/>
      <c r="J13" s="33"/>
      <c r="K13" s="33"/>
      <c r="L13" s="33"/>
      <c r="M13" s="32"/>
    </row>
    <row r="14" s="17" customFormat="1" ht="29" customHeight="1" spans="1:13">
      <c r="A14" s="28" t="s">
        <v>31</v>
      </c>
      <c r="B14" s="32">
        <f>D14+F14</f>
        <v>531470</v>
      </c>
      <c r="C14" s="32"/>
      <c r="D14" s="32">
        <f>SUM(D7:D13)</f>
        <v>50000</v>
      </c>
      <c r="E14" s="32"/>
      <c r="F14" s="32">
        <f>SUM(F7:F13)</f>
        <v>481470</v>
      </c>
      <c r="G14" s="35"/>
      <c r="H14" s="32"/>
      <c r="I14" s="32"/>
      <c r="J14" s="35"/>
      <c r="K14" s="35"/>
      <c r="L14" s="32"/>
      <c r="M14" s="32"/>
    </row>
    <row r="15" ht="18" customHeight="1" spans="1:1">
      <c r="A15" s="19" t="s">
        <v>51</v>
      </c>
    </row>
    <row r="16" ht="17" customHeight="1" spans="1:2">
      <c r="A16" s="19" t="s">
        <v>52</v>
      </c>
      <c r="B16" s="36">
        <f>4200+2724+32329+6230</f>
        <v>45483</v>
      </c>
    </row>
    <row r="17" ht="17" customHeight="1" spans="1:2">
      <c r="A17" s="19" t="s">
        <v>53</v>
      </c>
      <c r="B17" s="36">
        <f>2472+2901+29303+10730</f>
        <v>45406</v>
      </c>
    </row>
    <row r="18" ht="17" customHeight="1" spans="1:2">
      <c r="A18" s="19" t="s">
        <v>54</v>
      </c>
      <c r="B18" s="36">
        <v>29600</v>
      </c>
    </row>
    <row r="19" ht="17" customHeight="1" spans="1:2">
      <c r="A19" s="19" t="s">
        <v>55</v>
      </c>
      <c r="B19" s="36">
        <v>157068</v>
      </c>
    </row>
    <row r="20" ht="17" customHeight="1" spans="1:2">
      <c r="A20" s="19" t="s">
        <v>56</v>
      </c>
      <c r="B20" s="36">
        <f>13440+2100</f>
        <v>15540</v>
      </c>
    </row>
    <row r="21" ht="17" customHeight="1"/>
    <row r="22" ht="17" customHeight="1"/>
    <row r="23" ht="17" customHeight="1"/>
    <row r="24" ht="17" customHeight="1"/>
    <row r="25" ht="17" customHeight="1"/>
    <row r="26" ht="17" customHeight="1"/>
  </sheetData>
  <mergeCells count="7">
    <mergeCell ref="A1:M1"/>
    <mergeCell ref="A3:L3"/>
    <mergeCell ref="B4:L4"/>
    <mergeCell ref="B5:F5"/>
    <mergeCell ref="G5:L5"/>
    <mergeCell ref="A4:A6"/>
    <mergeCell ref="M3:M6"/>
  </mergeCells>
  <printOptions horizontalCentered="1"/>
  <pageMargins left="0.751388888888889" right="0.751388888888889" top="1" bottom="1" header="0.5" footer="0.5"/>
  <pageSetup paperSize="9" scale="8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opLeftCell="A49" workbookViewId="0">
      <selection activeCell="H60" sqref="H60"/>
    </sheetView>
  </sheetViews>
  <sheetFormatPr defaultColWidth="10.2857142857143" defaultRowHeight="14.25" outlineLevelCol="4"/>
  <cols>
    <col min="1" max="1" width="10.2857142857143" style="6"/>
    <col min="2" max="2" width="40" style="6" customWidth="1"/>
    <col min="3" max="4" width="15" style="7" customWidth="1"/>
    <col min="5" max="5" width="17.8571428571429" style="6" customWidth="1"/>
    <col min="6" max="6" width="10.7142857142857" style="6"/>
    <col min="7" max="7" width="10.2857142857143" style="6"/>
    <col min="8" max="8" width="10.7142857142857" style="6"/>
    <col min="9" max="9" width="10.2857142857143" style="6"/>
    <col min="10" max="10" width="10.7142857142857" style="6"/>
    <col min="11" max="11" width="10.2857142857143" style="6"/>
    <col min="12" max="12" width="10.7142857142857" style="6"/>
    <col min="13" max="13" width="10.2857142857143" style="6"/>
    <col min="14" max="14" width="10.7142857142857" style="6"/>
    <col min="15" max="15" width="10.2857142857143" style="6"/>
    <col min="16" max="16" width="10.7142857142857" style="6"/>
    <col min="17" max="17" width="10.2857142857143" style="6"/>
    <col min="18" max="18" width="10.7142857142857" style="6"/>
    <col min="19" max="19" width="10.2857142857143" style="6"/>
    <col min="20" max="20" width="10.7142857142857" style="6"/>
    <col min="21" max="21" width="10.2857142857143" style="6"/>
    <col min="22" max="22" width="10.7142857142857" style="6"/>
    <col min="23" max="23" width="10.2857142857143" style="6"/>
    <col min="24" max="24" width="10.7142857142857" style="6"/>
    <col min="25" max="25" width="10.2857142857143" style="6"/>
    <col min="26" max="26" width="10.7142857142857" style="6"/>
    <col min="27" max="27" width="10.2857142857143" style="6"/>
    <col min="28" max="28" width="10.7142857142857" style="6"/>
    <col min="29" max="29" width="10.2857142857143" style="6"/>
    <col min="30" max="30" width="10.7142857142857" style="6"/>
    <col min="31" max="31" width="10.2857142857143" style="6"/>
    <col min="32" max="32" width="10.7142857142857" style="6"/>
    <col min="33" max="33" width="10.2857142857143" style="6"/>
    <col min="34" max="34" width="10.7142857142857" style="6"/>
    <col min="35" max="35" width="10.2857142857143" style="6"/>
    <col min="36" max="36" width="10.7142857142857" style="6"/>
    <col min="37" max="37" width="10.2857142857143" style="6"/>
    <col min="38" max="38" width="10.7142857142857" style="6"/>
    <col min="39" max="39" width="10.2857142857143" style="6"/>
    <col min="40" max="40" width="10.7142857142857" style="6"/>
    <col min="41" max="41" width="10.2857142857143" style="6"/>
    <col min="42" max="42" width="10.7142857142857" style="6"/>
    <col min="43" max="43" width="10.2857142857143" style="6"/>
    <col min="44" max="44" width="10.7142857142857" style="6"/>
    <col min="45" max="45" width="10.2857142857143" style="6"/>
    <col min="46" max="46" width="10.7142857142857" style="6"/>
    <col min="47" max="47" width="10.2857142857143" style="6"/>
    <col min="48" max="48" width="10.7142857142857" style="6"/>
    <col min="49" max="49" width="10.2857142857143" style="6"/>
    <col min="50" max="50" width="10.7142857142857" style="6"/>
    <col min="51" max="51" width="10.2857142857143" style="6"/>
    <col min="52" max="52" width="10.7142857142857" style="6"/>
    <col min="53" max="53" width="10.2857142857143" style="6"/>
    <col min="54" max="54" width="10.7142857142857" style="6"/>
    <col min="55" max="55" width="10.2857142857143" style="6"/>
    <col min="56" max="56" width="10.7142857142857" style="6"/>
    <col min="57" max="57" width="10.2857142857143" style="6"/>
    <col min="58" max="58" width="10.7142857142857" style="6"/>
    <col min="59" max="59" width="10.2857142857143" style="6"/>
    <col min="60" max="60" width="10.7142857142857" style="6"/>
    <col min="61" max="61" width="10.2857142857143" style="6"/>
    <col min="62" max="62" width="10.7142857142857" style="6"/>
    <col min="63" max="63" width="10.2857142857143" style="6"/>
    <col min="64" max="64" width="10.7142857142857" style="6"/>
    <col min="65" max="65" width="10.2857142857143" style="6"/>
    <col min="66" max="66" width="10.7142857142857" style="6"/>
    <col min="67" max="67" width="10.2857142857143" style="6"/>
    <col min="68" max="68" width="10.7142857142857" style="6"/>
    <col min="69" max="69" width="10.2857142857143" style="6"/>
    <col min="70" max="70" width="10.7142857142857" style="6"/>
    <col min="71" max="71" width="10.2857142857143" style="6"/>
    <col min="72" max="72" width="10.7142857142857" style="6"/>
    <col min="73" max="73" width="10.2857142857143" style="6"/>
    <col min="74" max="74" width="10.7142857142857" style="6"/>
    <col min="75" max="75" width="10.2857142857143" style="6"/>
    <col min="76" max="76" width="10.7142857142857" style="6"/>
    <col min="77" max="77" width="10.2857142857143" style="6"/>
    <col min="78" max="78" width="10.7142857142857" style="6"/>
    <col min="79" max="79" width="10.2857142857143" style="6"/>
    <col min="80" max="80" width="10.7142857142857" style="6"/>
    <col min="81" max="81" width="10.2857142857143" style="6"/>
    <col min="82" max="82" width="10.7142857142857" style="6"/>
    <col min="83" max="83" width="10.2857142857143" style="6"/>
    <col min="84" max="84" width="10.7142857142857" style="6"/>
    <col min="85" max="85" width="10.2857142857143" style="6"/>
    <col min="86" max="86" width="10.7142857142857" style="6"/>
    <col min="87" max="87" width="10.2857142857143" style="6"/>
    <col min="88" max="88" width="10.7142857142857" style="6"/>
    <col min="89" max="89" width="10.2857142857143" style="6"/>
    <col min="90" max="90" width="10.7142857142857" style="6"/>
    <col min="91" max="91" width="10.2857142857143" style="6"/>
    <col min="92" max="92" width="10.7142857142857" style="6"/>
    <col min="93" max="93" width="10.2857142857143" style="6"/>
    <col min="94" max="94" width="10.7142857142857" style="6"/>
    <col min="95" max="95" width="10.2857142857143" style="6"/>
    <col min="96" max="96" width="10.7142857142857" style="6"/>
    <col min="97" max="97" width="10.2857142857143" style="6"/>
    <col min="98" max="98" width="10.7142857142857" style="6"/>
    <col min="99" max="99" width="10.2857142857143" style="6"/>
    <col min="100" max="100" width="10.7142857142857" style="6"/>
    <col min="101" max="101" width="10.2857142857143" style="6"/>
    <col min="102" max="102" width="10.7142857142857" style="6"/>
    <col min="103" max="103" width="10.2857142857143" style="6"/>
    <col min="104" max="104" width="10.7142857142857" style="6"/>
    <col min="105" max="105" width="10.2857142857143" style="6"/>
    <col min="106" max="106" width="10.7142857142857" style="6"/>
    <col min="107" max="107" width="10.2857142857143" style="6"/>
    <col min="108" max="108" width="10.7142857142857" style="6"/>
    <col min="109" max="109" width="10.2857142857143" style="6"/>
    <col min="110" max="110" width="10.7142857142857" style="6"/>
    <col min="111" max="111" width="10.2857142857143" style="6"/>
    <col min="112" max="112" width="10.7142857142857" style="6"/>
    <col min="113" max="113" width="10.2857142857143" style="6"/>
    <col min="114" max="114" width="10.7142857142857" style="6"/>
    <col min="115" max="115" width="10.2857142857143" style="6"/>
    <col min="116" max="116" width="10.7142857142857" style="6"/>
    <col min="117" max="117" width="10.2857142857143" style="6"/>
    <col min="118" max="118" width="10.7142857142857" style="6"/>
    <col min="119" max="119" width="10.2857142857143" style="6"/>
    <col min="120" max="120" width="10.7142857142857" style="6"/>
    <col min="121" max="121" width="10.2857142857143" style="6"/>
    <col min="122" max="122" width="10.7142857142857" style="6"/>
    <col min="123" max="123" width="10.2857142857143" style="6"/>
    <col min="124" max="124" width="10.7142857142857" style="6"/>
    <col min="125" max="125" width="10.2857142857143" style="6"/>
    <col min="126" max="126" width="10.7142857142857" style="6"/>
    <col min="127" max="127" width="10.2857142857143" style="6"/>
    <col min="128" max="128" width="10.7142857142857" style="6"/>
    <col min="129" max="129" width="10.2857142857143" style="6"/>
    <col min="130" max="130" width="10.7142857142857" style="6"/>
    <col min="131" max="131" width="10.2857142857143" style="6"/>
    <col min="132" max="132" width="10.7142857142857" style="6"/>
    <col min="133" max="133" width="10.2857142857143" style="6"/>
    <col min="134" max="134" width="10.7142857142857" style="6"/>
    <col min="135" max="135" width="10.2857142857143" style="6"/>
    <col min="136" max="136" width="10.7142857142857" style="6"/>
    <col min="137" max="137" width="10.2857142857143" style="6"/>
    <col min="138" max="138" width="10.7142857142857" style="6"/>
    <col min="139" max="139" width="10.2857142857143" style="6"/>
    <col min="140" max="140" width="10.7142857142857" style="6"/>
    <col min="141" max="141" width="10.2857142857143" style="6"/>
    <col min="142" max="142" width="10.7142857142857" style="6"/>
    <col min="143" max="143" width="10.2857142857143" style="6"/>
    <col min="144" max="144" width="10.7142857142857" style="6"/>
    <col min="145" max="145" width="10.2857142857143" style="6"/>
    <col min="146" max="146" width="10.7142857142857" style="6"/>
    <col min="147" max="147" width="10.2857142857143" style="6"/>
    <col min="148" max="148" width="10.7142857142857" style="6"/>
    <col min="149" max="149" width="10.2857142857143" style="6"/>
    <col min="150" max="150" width="10.7142857142857" style="6"/>
    <col min="151" max="151" width="10.2857142857143" style="6"/>
    <col min="152" max="152" width="10.7142857142857" style="6"/>
    <col min="153" max="153" width="10.2857142857143" style="6"/>
    <col min="154" max="154" width="10.7142857142857" style="6"/>
    <col min="155" max="155" width="10.2857142857143" style="6"/>
    <col min="156" max="156" width="10.7142857142857" style="6"/>
    <col min="157" max="157" width="10.2857142857143" style="6"/>
    <col min="158" max="158" width="10.7142857142857" style="6"/>
    <col min="159" max="159" width="10.2857142857143" style="6"/>
    <col min="160" max="160" width="10.7142857142857" style="6"/>
    <col min="161" max="161" width="10.2857142857143" style="6"/>
    <col min="162" max="162" width="10.7142857142857" style="6"/>
    <col min="163" max="163" width="10.2857142857143" style="6"/>
    <col min="164" max="164" width="10.7142857142857" style="6"/>
    <col min="165" max="165" width="10.2857142857143" style="6"/>
    <col min="166" max="166" width="10.7142857142857" style="6"/>
    <col min="167" max="167" width="10.2857142857143" style="6"/>
    <col min="168" max="168" width="10.7142857142857" style="6"/>
    <col min="169" max="169" width="10.2857142857143" style="6"/>
    <col min="170" max="170" width="10.7142857142857" style="6"/>
    <col min="171" max="171" width="10.2857142857143" style="6"/>
    <col min="172" max="172" width="10.7142857142857" style="6"/>
    <col min="173" max="173" width="10.2857142857143" style="6"/>
    <col min="174" max="174" width="10.7142857142857" style="6"/>
    <col min="175" max="175" width="10.2857142857143" style="6"/>
    <col min="176" max="176" width="10.7142857142857" style="6"/>
    <col min="177" max="177" width="10.2857142857143" style="6"/>
    <col min="178" max="178" width="10.7142857142857" style="6"/>
    <col min="179" max="179" width="10.2857142857143" style="6"/>
    <col min="180" max="180" width="10.7142857142857" style="6"/>
    <col min="181" max="181" width="10.2857142857143" style="6"/>
    <col min="182" max="182" width="10.7142857142857" style="6"/>
    <col min="183" max="183" width="10.2857142857143" style="6"/>
    <col min="184" max="184" width="10.7142857142857" style="6"/>
    <col min="185" max="185" width="10.2857142857143" style="6"/>
    <col min="186" max="186" width="10.7142857142857" style="6"/>
    <col min="187" max="187" width="10.2857142857143" style="6"/>
    <col min="188" max="188" width="10.7142857142857" style="6"/>
    <col min="189" max="189" width="10.2857142857143" style="6"/>
    <col min="190" max="190" width="10.7142857142857" style="6"/>
    <col min="191" max="191" width="10.2857142857143" style="6"/>
    <col min="192" max="192" width="10.7142857142857" style="6"/>
    <col min="193" max="193" width="10.2857142857143" style="6"/>
    <col min="194" max="194" width="10.7142857142857" style="6"/>
    <col min="195" max="195" width="10.2857142857143" style="6"/>
    <col min="196" max="196" width="10.7142857142857" style="6"/>
    <col min="197" max="197" width="10.2857142857143" style="6"/>
    <col min="198" max="198" width="10.7142857142857" style="6"/>
    <col min="199" max="199" width="10.2857142857143" style="6"/>
    <col min="200" max="200" width="10.7142857142857" style="6"/>
    <col min="201" max="201" width="10.2857142857143" style="6"/>
    <col min="202" max="202" width="10.7142857142857" style="6"/>
    <col min="203" max="203" width="10.2857142857143" style="6"/>
    <col min="204" max="204" width="10.7142857142857" style="6"/>
    <col min="205" max="205" width="10.2857142857143" style="6"/>
    <col min="206" max="206" width="10.7142857142857" style="6"/>
    <col min="207" max="207" width="10.2857142857143" style="6"/>
    <col min="208" max="208" width="10.7142857142857" style="6"/>
    <col min="209" max="209" width="10.2857142857143" style="6"/>
    <col min="210" max="210" width="10.7142857142857" style="6"/>
    <col min="211" max="211" width="10.2857142857143" style="6"/>
    <col min="212" max="212" width="10.7142857142857" style="6"/>
    <col min="213" max="213" width="10.2857142857143" style="6"/>
    <col min="214" max="214" width="10.7142857142857" style="6"/>
    <col min="215" max="215" width="10.2857142857143" style="6"/>
    <col min="216" max="216" width="10.7142857142857" style="6"/>
    <col min="217" max="217" width="10.2857142857143" style="6"/>
    <col min="218" max="218" width="10.7142857142857" style="6"/>
    <col min="219" max="219" width="10.2857142857143" style="6"/>
    <col min="220" max="220" width="10.7142857142857" style="6"/>
    <col min="221" max="221" width="10.2857142857143" style="6"/>
    <col min="222" max="222" width="10.7142857142857" style="6"/>
    <col min="223" max="223" width="10.2857142857143" style="6"/>
    <col min="224" max="224" width="10.7142857142857" style="6"/>
    <col min="225" max="225" width="10.2857142857143" style="6"/>
    <col min="226" max="226" width="10.7142857142857" style="6"/>
    <col min="227" max="227" width="10.2857142857143" style="6"/>
    <col min="228" max="228" width="10.7142857142857" style="6"/>
    <col min="229" max="229" width="10.2857142857143" style="6"/>
    <col min="230" max="230" width="10.7142857142857" style="6"/>
    <col min="231" max="231" width="10.2857142857143" style="6"/>
    <col min="232" max="232" width="10.7142857142857" style="6"/>
    <col min="233" max="233" width="10.2857142857143" style="6"/>
    <col min="234" max="234" width="10.7142857142857" style="6"/>
    <col min="235" max="235" width="10.2857142857143" style="6"/>
    <col min="236" max="236" width="10.7142857142857" style="6"/>
    <col min="237" max="237" width="10.2857142857143" style="6"/>
    <col min="238" max="238" width="10.7142857142857" style="6"/>
    <col min="239" max="239" width="10.2857142857143" style="6"/>
    <col min="240" max="240" width="10.7142857142857" style="6"/>
    <col min="241" max="241" width="10.2857142857143" style="6"/>
    <col min="242" max="242" width="10.7142857142857" style="6"/>
    <col min="243" max="243" width="10.2857142857143" style="6"/>
    <col min="244" max="244" width="10.7142857142857" style="6"/>
    <col min="245" max="245" width="10.2857142857143" style="6"/>
    <col min="246" max="246" width="10.7142857142857" style="6"/>
    <col min="247" max="247" width="10.2857142857143" style="6"/>
    <col min="248" max="248" width="10.7142857142857" style="6"/>
    <col min="249" max="249" width="10.2857142857143" style="6"/>
    <col min="250" max="250" width="10.7142857142857" style="6"/>
    <col min="251" max="16384" width="10.2857142857143" style="6"/>
  </cols>
  <sheetData>
    <row r="1" spans="1:5">
      <c r="A1" s="8" t="s">
        <v>57</v>
      </c>
      <c r="B1" s="8" t="s">
        <v>58</v>
      </c>
      <c r="C1" s="9" t="s">
        <v>59</v>
      </c>
      <c r="D1" s="9" t="s">
        <v>60</v>
      </c>
      <c r="E1" s="8"/>
    </row>
    <row r="2" spans="1:5">
      <c r="A2" s="8" t="s">
        <v>61</v>
      </c>
      <c r="B2" s="10" t="s">
        <v>62</v>
      </c>
      <c r="C2" s="11">
        <v>500000</v>
      </c>
      <c r="D2" s="9"/>
      <c r="E2" s="8"/>
    </row>
    <row r="3" spans="1:5">
      <c r="A3" s="8" t="s">
        <v>63</v>
      </c>
      <c r="B3" s="10" t="s">
        <v>64</v>
      </c>
      <c r="C3" s="11">
        <v>50000</v>
      </c>
      <c r="D3" s="9"/>
      <c r="E3" s="8"/>
    </row>
    <row r="4" spans="1:5">
      <c r="A4" s="8"/>
      <c r="B4" s="10" t="s">
        <v>65</v>
      </c>
      <c r="C4" s="11">
        <v>50000</v>
      </c>
      <c r="D4" s="9"/>
      <c r="E4" s="8"/>
    </row>
    <row r="5" spans="1:5">
      <c r="A5" s="8"/>
      <c r="B5" s="10" t="s">
        <v>66</v>
      </c>
      <c r="C5" s="11">
        <v>100000</v>
      </c>
      <c r="D5" s="9"/>
      <c r="E5" s="8"/>
    </row>
    <row r="6" spans="1:5">
      <c r="A6" s="8"/>
      <c r="B6" s="10" t="s">
        <v>67</v>
      </c>
      <c r="C6" s="11">
        <v>12500</v>
      </c>
      <c r="D6" s="9"/>
      <c r="E6" s="8"/>
    </row>
    <row r="7" ht="20" customHeight="1" spans="1:5">
      <c r="A7" s="8" t="s">
        <v>68</v>
      </c>
      <c r="B7" s="10" t="s">
        <v>67</v>
      </c>
      <c r="C7" s="11">
        <v>500</v>
      </c>
      <c r="D7" s="9"/>
      <c r="E7" s="8"/>
    </row>
    <row r="8" ht="20" customHeight="1" spans="1:5">
      <c r="A8" s="8" t="s">
        <v>69</v>
      </c>
      <c r="B8" s="8" t="s">
        <v>70</v>
      </c>
      <c r="C8" s="9"/>
      <c r="D8" s="9">
        <v>95000</v>
      </c>
      <c r="E8" s="8" t="s">
        <v>71</v>
      </c>
    </row>
    <row r="9" ht="20" customHeight="1" spans="1:5">
      <c r="A9" s="8"/>
      <c r="B9" s="8" t="s">
        <v>72</v>
      </c>
      <c r="C9" s="9"/>
      <c r="D9" s="12">
        <v>4406</v>
      </c>
      <c r="E9" s="8" t="s">
        <v>73</v>
      </c>
    </row>
    <row r="10" ht="20" customHeight="1" spans="1:5">
      <c r="A10" s="13">
        <v>43930</v>
      </c>
      <c r="B10" s="14" t="s">
        <v>74</v>
      </c>
      <c r="C10" s="9"/>
      <c r="D10" s="9">
        <v>2700</v>
      </c>
      <c r="E10" s="8"/>
    </row>
    <row r="11" ht="20" customHeight="1" spans="1:5">
      <c r="A11" s="13">
        <v>43934</v>
      </c>
      <c r="B11" s="10" t="s">
        <v>75</v>
      </c>
      <c r="C11" s="9"/>
      <c r="D11" s="11">
        <v>6230</v>
      </c>
      <c r="E11" s="8" t="s">
        <v>76</v>
      </c>
    </row>
    <row r="12" ht="20" customHeight="1" spans="1:5">
      <c r="A12" s="8"/>
      <c r="B12" s="10" t="s">
        <v>77</v>
      </c>
      <c r="C12" s="9"/>
      <c r="D12" s="11">
        <v>1253</v>
      </c>
      <c r="E12" s="8" t="s">
        <v>78</v>
      </c>
    </row>
    <row r="13" ht="20" customHeight="1" spans="1:5">
      <c r="A13" s="8"/>
      <c r="B13" s="10" t="s">
        <v>79</v>
      </c>
      <c r="C13" s="9"/>
      <c r="D13" s="11">
        <v>24230</v>
      </c>
      <c r="E13" s="8" t="s">
        <v>78</v>
      </c>
    </row>
    <row r="14" ht="20" customHeight="1" spans="1:5">
      <c r="A14" s="8"/>
      <c r="B14" s="10" t="s">
        <v>80</v>
      </c>
      <c r="C14" s="9"/>
      <c r="D14" s="11"/>
      <c r="E14" s="8"/>
    </row>
    <row r="15" ht="20" customHeight="1" spans="1:5">
      <c r="A15" s="8"/>
      <c r="B15" s="10" t="s">
        <v>81</v>
      </c>
      <c r="C15" s="9"/>
      <c r="D15" s="11">
        <v>10730</v>
      </c>
      <c r="E15" s="8" t="s">
        <v>78</v>
      </c>
    </row>
    <row r="16" ht="20" customHeight="1" spans="1:5">
      <c r="A16" s="8"/>
      <c r="B16" s="10" t="s">
        <v>82</v>
      </c>
      <c r="C16" s="9"/>
      <c r="D16" s="11">
        <v>2000</v>
      </c>
      <c r="E16" s="8" t="s">
        <v>78</v>
      </c>
    </row>
    <row r="17" ht="20" customHeight="1" spans="1:5">
      <c r="A17" s="8"/>
      <c r="B17" s="10" t="s">
        <v>83</v>
      </c>
      <c r="C17" s="9"/>
      <c r="D17" s="11">
        <v>1820</v>
      </c>
      <c r="E17" s="8" t="s">
        <v>78</v>
      </c>
    </row>
    <row r="18" ht="20" customHeight="1" spans="1:5">
      <c r="A18" s="8"/>
      <c r="B18" s="10" t="s">
        <v>84</v>
      </c>
      <c r="C18" s="9"/>
      <c r="D18" s="11">
        <v>26900</v>
      </c>
      <c r="E18" s="8"/>
    </row>
    <row r="19" ht="20" customHeight="1" spans="1:5">
      <c r="A19" s="8"/>
      <c r="B19" s="10" t="s">
        <v>85</v>
      </c>
      <c r="C19" s="9"/>
      <c r="D19" s="11">
        <v>157068</v>
      </c>
      <c r="E19" s="8" t="s">
        <v>76</v>
      </c>
    </row>
    <row r="20" ht="20" customHeight="1" spans="1:5">
      <c r="A20" s="13">
        <v>43934</v>
      </c>
      <c r="B20" s="10" t="s">
        <v>86</v>
      </c>
      <c r="C20" s="9"/>
      <c r="D20" s="11">
        <v>2472</v>
      </c>
      <c r="E20" s="8" t="s">
        <v>78</v>
      </c>
    </row>
    <row r="21" ht="20" customHeight="1" spans="1:5">
      <c r="A21" s="8"/>
      <c r="B21" s="10" t="s">
        <v>87</v>
      </c>
      <c r="C21" s="9"/>
      <c r="D21" s="11">
        <v>2990</v>
      </c>
      <c r="E21" s="8" t="s">
        <v>88</v>
      </c>
    </row>
    <row r="22" ht="20" customHeight="1" spans="1:5">
      <c r="A22" s="8"/>
      <c r="B22" s="10" t="s">
        <v>87</v>
      </c>
      <c r="C22" s="9"/>
      <c r="D22" s="11">
        <v>2072</v>
      </c>
      <c r="E22" s="8" t="s">
        <v>88</v>
      </c>
    </row>
    <row r="23" ht="20" customHeight="1" spans="1:5">
      <c r="A23" s="8"/>
      <c r="B23" s="10" t="s">
        <v>87</v>
      </c>
      <c r="C23" s="9"/>
      <c r="D23" s="11">
        <v>2777</v>
      </c>
      <c r="E23" s="8" t="s">
        <v>88</v>
      </c>
    </row>
    <row r="24" ht="20" customHeight="1" spans="1:5">
      <c r="A24" s="8"/>
      <c r="B24" s="10" t="s">
        <v>87</v>
      </c>
      <c r="C24" s="9"/>
      <c r="D24" s="11">
        <v>5047</v>
      </c>
      <c r="E24" s="8" t="s">
        <v>88</v>
      </c>
    </row>
    <row r="25" ht="20" customHeight="1" spans="1:5">
      <c r="A25" s="8"/>
      <c r="B25" s="10" t="s">
        <v>87</v>
      </c>
      <c r="C25" s="9"/>
      <c r="D25" s="11">
        <v>4250</v>
      </c>
      <c r="E25" s="8" t="s">
        <v>88</v>
      </c>
    </row>
    <row r="26" ht="20" customHeight="1" spans="1:5">
      <c r="A26" s="8"/>
      <c r="B26" s="10" t="s">
        <v>89</v>
      </c>
      <c r="C26" s="9"/>
      <c r="D26" s="15">
        <v>832</v>
      </c>
      <c r="E26" s="8" t="s">
        <v>73</v>
      </c>
    </row>
    <row r="27" ht="20" customHeight="1" spans="1:5">
      <c r="A27" s="8"/>
      <c r="B27" s="10" t="s">
        <v>90</v>
      </c>
      <c r="C27" s="9"/>
      <c r="D27" s="11">
        <v>2100</v>
      </c>
      <c r="E27" s="8" t="s">
        <v>76</v>
      </c>
    </row>
    <row r="28" ht="20" customHeight="1" spans="1:5">
      <c r="A28" s="8"/>
      <c r="B28" s="10" t="s">
        <v>87</v>
      </c>
      <c r="C28" s="9"/>
      <c r="D28" s="11">
        <v>2100</v>
      </c>
      <c r="E28" s="8" t="s">
        <v>88</v>
      </c>
    </row>
    <row r="29" ht="20" customHeight="1" spans="1:5">
      <c r="A29" s="8"/>
      <c r="B29" s="10" t="s">
        <v>87</v>
      </c>
      <c r="C29" s="9"/>
      <c r="D29" s="11">
        <v>8400</v>
      </c>
      <c r="E29" s="8" t="s">
        <v>88</v>
      </c>
    </row>
    <row r="30" ht="20" customHeight="1" spans="1:5">
      <c r="A30" s="8"/>
      <c r="B30" s="10" t="s">
        <v>87</v>
      </c>
      <c r="C30" s="9"/>
      <c r="D30" s="11">
        <v>18100</v>
      </c>
      <c r="E30" s="8" t="s">
        <v>88</v>
      </c>
    </row>
    <row r="31" ht="20" customHeight="1" spans="1:5">
      <c r="A31" s="8"/>
      <c r="B31" s="10" t="s">
        <v>87</v>
      </c>
      <c r="C31" s="9"/>
      <c r="D31" s="11">
        <v>400</v>
      </c>
      <c r="E31" s="8" t="s">
        <v>88</v>
      </c>
    </row>
    <row r="32" ht="20" customHeight="1" spans="1:5">
      <c r="A32" s="8"/>
      <c r="B32" s="10" t="s">
        <v>89</v>
      </c>
      <c r="C32" s="9"/>
      <c r="D32" s="15">
        <v>299</v>
      </c>
      <c r="E32" s="8" t="s">
        <v>73</v>
      </c>
    </row>
    <row r="33" ht="20" customHeight="1" spans="1:5">
      <c r="A33" s="8"/>
      <c r="B33" s="10" t="s">
        <v>89</v>
      </c>
      <c r="C33" s="9"/>
      <c r="D33" s="15">
        <v>2200</v>
      </c>
      <c r="E33" s="8" t="s">
        <v>73</v>
      </c>
    </row>
    <row r="34" ht="20" customHeight="1" spans="1:5">
      <c r="A34" s="8"/>
      <c r="B34" s="10" t="s">
        <v>91</v>
      </c>
      <c r="C34" s="9"/>
      <c r="D34" s="11">
        <v>450</v>
      </c>
      <c r="E34" s="8" t="s">
        <v>78</v>
      </c>
    </row>
    <row r="35" ht="20" customHeight="1" spans="1:5">
      <c r="A35" s="8"/>
      <c r="B35" s="10" t="s">
        <v>92</v>
      </c>
      <c r="C35" s="9"/>
      <c r="D35" s="11">
        <v>2451</v>
      </c>
      <c r="E35" s="8" t="s">
        <v>78</v>
      </c>
    </row>
    <row r="36" ht="20" customHeight="1" spans="1:5">
      <c r="A36" s="8"/>
      <c r="B36" s="10" t="s">
        <v>93</v>
      </c>
      <c r="C36" s="9"/>
      <c r="D36" s="11">
        <v>2724</v>
      </c>
      <c r="E36" s="8"/>
    </row>
    <row r="37" ht="20" customHeight="1" spans="1:5">
      <c r="A37" s="13">
        <v>43934</v>
      </c>
      <c r="B37" s="10" t="s">
        <v>94</v>
      </c>
      <c r="C37" s="9"/>
      <c r="D37" s="11">
        <v>11704</v>
      </c>
      <c r="E37" s="8" t="s">
        <v>76</v>
      </c>
    </row>
    <row r="38" ht="20" customHeight="1" spans="1:5">
      <c r="A38" s="8"/>
      <c r="B38" s="10" t="s">
        <v>95</v>
      </c>
      <c r="C38" s="9"/>
      <c r="D38" s="11">
        <v>2800</v>
      </c>
      <c r="E38" s="8" t="s">
        <v>96</v>
      </c>
    </row>
    <row r="39" ht="20" customHeight="1" spans="1:5">
      <c r="A39" s="8"/>
      <c r="B39" s="10" t="s">
        <v>97</v>
      </c>
      <c r="C39" s="9"/>
      <c r="D39" s="11">
        <v>1558</v>
      </c>
      <c r="E39" s="8" t="s">
        <v>76</v>
      </c>
    </row>
    <row r="40" ht="20" customHeight="1" spans="1:5">
      <c r="A40" s="8"/>
      <c r="B40" s="10" t="s">
        <v>95</v>
      </c>
      <c r="C40" s="9"/>
      <c r="D40" s="11">
        <v>5330</v>
      </c>
      <c r="E40" s="8" t="s">
        <v>96</v>
      </c>
    </row>
    <row r="41" ht="20" customHeight="1" spans="1:5">
      <c r="A41" s="8"/>
      <c r="B41" s="10" t="s">
        <v>98</v>
      </c>
      <c r="C41" s="9"/>
      <c r="D41" s="11">
        <v>1370</v>
      </c>
      <c r="E41" s="8" t="s">
        <v>76</v>
      </c>
    </row>
    <row r="42" ht="20" customHeight="1" spans="1:5">
      <c r="A42" s="8"/>
      <c r="B42" s="10" t="s">
        <v>97</v>
      </c>
      <c r="C42" s="9"/>
      <c r="D42" s="11">
        <v>3435</v>
      </c>
      <c r="E42" s="8" t="s">
        <v>76</v>
      </c>
    </row>
    <row r="43" ht="20" customHeight="1" spans="1:5">
      <c r="A43" s="8"/>
      <c r="B43" s="10" t="s">
        <v>99</v>
      </c>
      <c r="C43" s="9"/>
      <c r="D43" s="11">
        <v>6132</v>
      </c>
      <c r="E43" s="8" t="s">
        <v>76</v>
      </c>
    </row>
    <row r="44" ht="20" customHeight="1" spans="1:5">
      <c r="A44" s="13">
        <v>43934</v>
      </c>
      <c r="B44" s="10" t="s">
        <v>100</v>
      </c>
      <c r="C44" s="9"/>
      <c r="D44" s="11">
        <v>4200</v>
      </c>
      <c r="E44" s="8"/>
    </row>
    <row r="45" ht="20" customHeight="1" spans="1:5">
      <c r="A45" s="8"/>
      <c r="B45" s="10" t="s">
        <v>101</v>
      </c>
      <c r="C45" s="9"/>
      <c r="D45" s="11">
        <v>2000</v>
      </c>
      <c r="E45" s="8" t="s">
        <v>102</v>
      </c>
    </row>
    <row r="46" ht="20" customHeight="1" spans="1:5">
      <c r="A46" s="8"/>
      <c r="B46" s="10" t="s">
        <v>103</v>
      </c>
      <c r="C46" s="9"/>
      <c r="D46" s="11">
        <v>7500</v>
      </c>
      <c r="E46" s="8" t="s">
        <v>102</v>
      </c>
    </row>
    <row r="47" ht="20" customHeight="1" spans="1:5">
      <c r="A47" s="8"/>
      <c r="B47" s="10" t="s">
        <v>104</v>
      </c>
      <c r="C47" s="9"/>
      <c r="D47" s="11">
        <v>5200</v>
      </c>
      <c r="E47" s="8" t="s">
        <v>88</v>
      </c>
    </row>
    <row r="48" ht="20" customHeight="1" spans="1:5">
      <c r="A48" s="8"/>
      <c r="B48" s="10" t="s">
        <v>105</v>
      </c>
      <c r="C48" s="9"/>
      <c r="D48" s="11">
        <v>13440</v>
      </c>
      <c r="E48" s="8"/>
    </row>
    <row r="49" ht="20" customHeight="1" spans="1:5">
      <c r="A49" s="8"/>
      <c r="B49" s="10" t="s">
        <v>106</v>
      </c>
      <c r="C49" s="9"/>
      <c r="D49" s="11">
        <v>8600</v>
      </c>
      <c r="E49" s="8"/>
    </row>
    <row r="50" ht="20" customHeight="1" spans="1:5">
      <c r="A50" s="8"/>
      <c r="B50" s="10" t="s">
        <v>104</v>
      </c>
      <c r="C50" s="9"/>
      <c r="D50" s="11">
        <v>16200</v>
      </c>
      <c r="E50" s="8" t="s">
        <v>88</v>
      </c>
    </row>
    <row r="51" ht="20" customHeight="1" spans="1:5">
      <c r="A51" s="8"/>
      <c r="B51" s="10" t="s">
        <v>104</v>
      </c>
      <c r="C51" s="9"/>
      <c r="D51" s="11"/>
      <c r="E51" s="8" t="s">
        <v>88</v>
      </c>
    </row>
    <row r="52" ht="20" customHeight="1" spans="1:5">
      <c r="A52" s="13">
        <v>43938</v>
      </c>
      <c r="B52" s="10" t="s">
        <v>107</v>
      </c>
      <c r="C52" s="11">
        <v>2320</v>
      </c>
      <c r="D52" s="11"/>
      <c r="E52" s="8"/>
    </row>
    <row r="53" ht="42" customHeight="1" spans="1:5">
      <c r="A53" s="13">
        <v>43984</v>
      </c>
      <c r="B53" s="10" t="s">
        <v>67</v>
      </c>
      <c r="C53" s="11">
        <v>500</v>
      </c>
      <c r="D53" s="9"/>
      <c r="E53" s="8"/>
    </row>
    <row r="54" ht="20" customHeight="1" spans="1:5">
      <c r="A54" s="13">
        <v>44026</v>
      </c>
      <c r="B54" s="10" t="s">
        <v>108</v>
      </c>
      <c r="C54" s="11"/>
      <c r="D54" s="11"/>
      <c r="E54" s="8" t="s">
        <v>88</v>
      </c>
    </row>
    <row r="55" spans="1:5">
      <c r="A55" s="8"/>
      <c r="B55" s="8"/>
      <c r="C55" s="9"/>
      <c r="D55" s="9"/>
      <c r="E55" s="8"/>
    </row>
    <row r="56" spans="1:5">
      <c r="A56" s="13">
        <v>44050</v>
      </c>
      <c r="B56" s="8" t="s">
        <v>109</v>
      </c>
      <c r="C56" s="9"/>
      <c r="D56" s="9">
        <v>50000</v>
      </c>
      <c r="E56" s="8"/>
    </row>
    <row r="57" spans="1:5">
      <c r="A57" s="8"/>
      <c r="B57" s="8" t="s">
        <v>110</v>
      </c>
      <c r="C57" s="9">
        <f>SUM(C2:C56)</f>
        <v>715820</v>
      </c>
      <c r="D57" s="9">
        <f>SUM(D2:D56)</f>
        <v>531470</v>
      </c>
      <c r="E57" s="8"/>
    </row>
    <row r="58" spans="1:5">
      <c r="A58" s="8"/>
      <c r="B58" s="8" t="s">
        <v>111</v>
      </c>
      <c r="C58" s="9"/>
      <c r="D58" s="9">
        <f>C57-D57</f>
        <v>184350</v>
      </c>
      <c r="E58" s="8"/>
    </row>
    <row r="59" ht="18.75" spans="5:5">
      <c r="E59" s="16"/>
    </row>
  </sheetData>
  <pageMargins left="0.357638888888889" right="0.35763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R9" sqref="R9"/>
    </sheetView>
  </sheetViews>
  <sheetFormatPr defaultColWidth="11.5714285714286" defaultRowHeight="24" customHeight="1"/>
  <cols>
    <col min="1" max="1" width="6.85714285714286" customWidth="1"/>
    <col min="2" max="3" width="11.5714285714286" customWidth="1"/>
    <col min="4" max="4" width="8" customWidth="1"/>
    <col min="5" max="5" width="14.5714285714286" customWidth="1"/>
    <col min="6" max="10" width="11.5714285714286" customWidth="1"/>
    <col min="11" max="11" width="6.57142857142857" customWidth="1"/>
    <col min="12" max="16384" width="11.5714285714286" customWidth="1"/>
  </cols>
  <sheetData>
    <row r="1" customHeight="1" spans="1:12">
      <c r="A1" s="1" t="s">
        <v>112</v>
      </c>
      <c r="B1" s="1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  <c r="K1" s="5"/>
      <c r="L1" s="1" t="s">
        <v>122</v>
      </c>
    </row>
    <row r="2" customHeight="1" spans="1:12">
      <c r="A2" s="3">
        <v>2990</v>
      </c>
      <c r="B2" s="4">
        <v>1486.73</v>
      </c>
      <c r="C2" s="4">
        <v>13274.34</v>
      </c>
      <c r="D2" s="4">
        <v>2100</v>
      </c>
      <c r="E2" s="5">
        <v>1700</v>
      </c>
      <c r="F2" s="4">
        <v>353.98</v>
      </c>
      <c r="G2" s="4">
        <v>400</v>
      </c>
      <c r="H2" s="4">
        <v>346.9</v>
      </c>
      <c r="I2" s="5"/>
      <c r="J2" s="4">
        <v>4250</v>
      </c>
      <c r="K2" s="5"/>
      <c r="L2" s="5">
        <v>299</v>
      </c>
    </row>
    <row r="3" customHeight="1" spans="1:12">
      <c r="A3" s="4">
        <v>897</v>
      </c>
      <c r="B3" s="4">
        <v>193.27</v>
      </c>
      <c r="C3" s="4">
        <v>1725.66</v>
      </c>
      <c r="D3" s="5"/>
      <c r="E3" s="5">
        <v>796.46</v>
      </c>
      <c r="F3" s="4">
        <v>46.02</v>
      </c>
      <c r="G3" s="5"/>
      <c r="H3" s="4">
        <v>45.1</v>
      </c>
      <c r="I3" s="5"/>
      <c r="J3" s="5"/>
      <c r="K3" s="5"/>
      <c r="L3" s="5">
        <v>2200</v>
      </c>
    </row>
    <row r="4" customHeight="1" spans="1:12">
      <c r="A4" s="5"/>
      <c r="B4" s="4">
        <v>2777</v>
      </c>
      <c r="C4" s="4"/>
      <c r="D4" s="5"/>
      <c r="E4" s="5">
        <v>103.54</v>
      </c>
      <c r="F4" s="4"/>
      <c r="G4" s="5"/>
      <c r="H4" s="4">
        <v>2450</v>
      </c>
      <c r="I4" s="5"/>
      <c r="J4" s="5"/>
      <c r="K4" s="5"/>
      <c r="L4" s="5">
        <v>832</v>
      </c>
    </row>
    <row r="5" customHeight="1" spans="1:12">
      <c r="A5" s="5"/>
      <c r="B5" s="4">
        <v>1592.92</v>
      </c>
      <c r="C5" s="5"/>
      <c r="D5" s="5"/>
      <c r="E5" s="5">
        <v>8400</v>
      </c>
      <c r="F5" s="5"/>
      <c r="G5" s="5"/>
      <c r="H5" s="4"/>
      <c r="I5" s="5"/>
      <c r="J5" s="5"/>
      <c r="K5" s="5"/>
      <c r="L5" s="5"/>
    </row>
    <row r="6" customHeight="1" spans="1:12">
      <c r="A6" s="5"/>
      <c r="B6" s="4">
        <v>207.08</v>
      </c>
      <c r="C6" s="5"/>
      <c r="D6" s="5"/>
      <c r="E6" s="5"/>
      <c r="F6" s="5"/>
      <c r="G6" s="5"/>
      <c r="H6" s="5"/>
      <c r="I6" s="5"/>
      <c r="J6" s="5"/>
      <c r="K6" s="5"/>
      <c r="L6" s="5">
        <v>2100</v>
      </c>
    </row>
    <row r="7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customHeight="1" spans="1:12">
      <c r="A8" s="5">
        <f>SUM(A2:A7)</f>
        <v>3887</v>
      </c>
      <c r="B8" s="5">
        <f t="shared" ref="B8:L8" si="0">SUM(B2:B7)</f>
        <v>6257</v>
      </c>
      <c r="C8" s="5">
        <f t="shared" si="0"/>
        <v>15000</v>
      </c>
      <c r="D8" s="5">
        <f t="shared" si="0"/>
        <v>2100</v>
      </c>
      <c r="E8" s="5">
        <f t="shared" si="0"/>
        <v>11000</v>
      </c>
      <c r="F8" s="5">
        <f t="shared" si="0"/>
        <v>400</v>
      </c>
      <c r="G8" s="5">
        <f t="shared" si="0"/>
        <v>400</v>
      </c>
      <c r="H8" s="5">
        <f t="shared" si="0"/>
        <v>2842</v>
      </c>
      <c r="I8" s="5">
        <f t="shared" si="0"/>
        <v>0</v>
      </c>
      <c r="J8" s="5">
        <f t="shared" si="0"/>
        <v>4250</v>
      </c>
      <c r="K8" s="5">
        <f t="shared" si="0"/>
        <v>0</v>
      </c>
      <c r="L8" s="5">
        <f t="shared" si="0"/>
        <v>5431</v>
      </c>
    </row>
    <row r="10" customHeight="1" spans="11:11">
      <c r="K10">
        <v>450</v>
      </c>
    </row>
    <row r="11" customHeight="1" spans="11:11">
      <c r="K11">
        <v>2451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资金情况</vt:lpstr>
      <vt:lpstr>支出情况</vt:lpstr>
      <vt:lpstr>高场疫情防控资金明细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姜点</cp:lastModifiedBy>
  <dcterms:created xsi:type="dcterms:W3CDTF">2020-08-17T03:23:00Z</dcterms:created>
  <dcterms:modified xsi:type="dcterms:W3CDTF">2020-12-01T07:39:35Z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