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模板" sheetId="4" r:id="rId1"/>
    <sheet name="测算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<sst xmlns="http://schemas.openxmlformats.org/spreadsheetml/2006/main" count="604" uniqueCount="106">
  <si>
    <t>城发·沁园新建商品房预（销）售单套价格备案表</t>
  </si>
  <si>
    <t>开发企业(章)</t>
  </si>
  <si>
    <t>潜江市城发建设投资有限公司</t>
  </si>
  <si>
    <t>楼盘名称</t>
  </si>
  <si>
    <t>城发·沁园</t>
  </si>
  <si>
    <t>楼盘地址</t>
  </si>
  <si>
    <t>园林街道办事处湖滨路西侧、马昌垸路北侧</t>
  </si>
  <si>
    <t>销售栋号</t>
  </si>
  <si>
    <t>总层数</t>
  </si>
  <si>
    <t>房源数量</t>
  </si>
  <si>
    <t>栋销售均价</t>
  </si>
  <si>
    <t>栋销售最高单价</t>
  </si>
  <si>
    <t>栋 号</t>
  </si>
  <si>
    <t>单 元</t>
  </si>
  <si>
    <t>楼 层</t>
  </si>
  <si>
    <t>房 号</t>
  </si>
  <si>
    <t>销售面积（㎡）</t>
  </si>
  <si>
    <t>用 途</t>
  </si>
  <si>
    <t>单 价（㎡）</t>
  </si>
  <si>
    <t>总 价（元/套）</t>
  </si>
  <si>
    <t>套内面积</t>
  </si>
  <si>
    <t>分摊面积</t>
  </si>
  <si>
    <t>面积小计</t>
  </si>
  <si>
    <t>1</t>
  </si>
  <si>
    <t>2层</t>
  </si>
  <si>
    <t>1-201</t>
  </si>
  <si>
    <t>住宅</t>
  </si>
  <si>
    <t>1-202</t>
  </si>
  <si>
    <t>2</t>
  </si>
  <si>
    <t>2-201</t>
  </si>
  <si>
    <t>2-202</t>
  </si>
  <si>
    <t>3层</t>
  </si>
  <si>
    <t>1-301</t>
  </si>
  <si>
    <t>1-302</t>
  </si>
  <si>
    <t>2-301</t>
  </si>
  <si>
    <t>2-302</t>
  </si>
  <si>
    <t>4层</t>
  </si>
  <si>
    <t>1-401</t>
  </si>
  <si>
    <t>1-402</t>
  </si>
  <si>
    <t>2-401</t>
  </si>
  <si>
    <t>2-402</t>
  </si>
  <si>
    <t>5层</t>
  </si>
  <si>
    <t>1-501</t>
  </si>
  <si>
    <t>1-502</t>
  </si>
  <si>
    <t>2-501</t>
  </si>
  <si>
    <t>2-502</t>
  </si>
  <si>
    <t>6层</t>
  </si>
  <si>
    <t>1-601</t>
  </si>
  <si>
    <t>1-602</t>
  </si>
  <si>
    <t>2-601</t>
  </si>
  <si>
    <t>2-602</t>
  </si>
  <si>
    <t>7层</t>
  </si>
  <si>
    <t>1-701</t>
  </si>
  <si>
    <t>1-702</t>
  </si>
  <si>
    <t>2-701</t>
  </si>
  <si>
    <t>2-702</t>
  </si>
  <si>
    <t>8层</t>
  </si>
  <si>
    <t>1-801</t>
  </si>
  <si>
    <t>1-802</t>
  </si>
  <si>
    <t>2-801</t>
  </si>
  <si>
    <t>2-802</t>
  </si>
  <si>
    <t>9层</t>
  </si>
  <si>
    <t>1-901</t>
  </si>
  <si>
    <t>1-902</t>
  </si>
  <si>
    <t>2-901</t>
  </si>
  <si>
    <t>2-902</t>
  </si>
  <si>
    <t>10层</t>
  </si>
  <si>
    <t>1-1001</t>
  </si>
  <si>
    <t>1-1002</t>
  </si>
  <si>
    <t>2-1001</t>
  </si>
  <si>
    <t>2-1002</t>
  </si>
  <si>
    <t>11层</t>
  </si>
  <si>
    <t>1-1101</t>
  </si>
  <si>
    <t>1-1102</t>
  </si>
  <si>
    <t>2-1101</t>
  </si>
  <si>
    <t>2-1102</t>
  </si>
  <si>
    <t>12层</t>
  </si>
  <si>
    <t>1-1201</t>
  </si>
  <si>
    <t>1-1202</t>
  </si>
  <si>
    <t>2-1201</t>
  </si>
  <si>
    <t>2-1202</t>
  </si>
  <si>
    <t>13层</t>
  </si>
  <si>
    <t>1-1301</t>
  </si>
  <si>
    <t>1-1302</t>
  </si>
  <si>
    <t>2-1301</t>
  </si>
  <si>
    <t>2-1302</t>
  </si>
  <si>
    <t>14层</t>
  </si>
  <si>
    <t>1-1401</t>
  </si>
  <si>
    <t>1-1402</t>
  </si>
  <si>
    <t>2-1401</t>
  </si>
  <si>
    <t>2-1402</t>
  </si>
  <si>
    <t>15层</t>
  </si>
  <si>
    <t>1-1501</t>
  </si>
  <si>
    <t>1-1502</t>
  </si>
  <si>
    <t>2-1501</t>
  </si>
  <si>
    <t>2-1502</t>
  </si>
  <si>
    <t>合   计</t>
  </si>
  <si>
    <t>备案  机构  意见</t>
  </si>
  <si>
    <t xml:space="preserve">                                                                     </t>
  </si>
  <si>
    <t xml:space="preserve">          年     月      日</t>
  </si>
  <si>
    <t>年     月      日</t>
  </si>
  <si>
    <t>1西</t>
  </si>
  <si>
    <t>中2</t>
  </si>
  <si>
    <t>中1</t>
  </si>
  <si>
    <t>2东</t>
  </si>
  <si>
    <t>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</si>
</sst>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9" applyNumberFormat="0" applyAlignment="0" applyProtection="0">
      <alignment vertical="center"/>
    </xf>
    <xf numFmtId="0" fontId="12" fillId="4" borderId="20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pane ySplit="6" topLeftCell="A7" activePane="bottomLeft" state="frozen"/>
      <selection/>
      <selection pane="bottomLeft" activeCell="A1" sqref="A1:J1"/>
    </sheetView>
  </sheetViews>
  <sheetFormatPr defaultColWidth="9" defaultRowHeight="20.25" customHeight="1"/>
  <cols>
    <col min="1" max="1" width="7" style="10" customWidth="1"/>
    <col min="2" max="2" width="8.125" style="10" customWidth="1"/>
    <col min="3" max="3" width="8.5" style="10" customWidth="1"/>
    <col min="4" max="4" width="12" style="10" customWidth="1"/>
    <col min="5" max="5" width="13.75" style="10" customWidth="1"/>
    <col min="6" max="6" width="12.25" style="10" customWidth="1"/>
    <col min="7" max="7" width="12.75" style="10" customWidth="1"/>
    <col min="8" max="8" width="14.375" style="10" customWidth="1"/>
    <col min="9" max="9" width="12.75" style="10" customWidth="1"/>
    <col min="10" max="10" width="18.875" style="10" customWidth="1"/>
    <col min="11" max="16384" width="9" style="10"/>
  </cols>
  <sheetData>
    <row r="1" ht="42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ht="32.25" customHeight="1" spans="1:10">
      <c r="A2" s="12" t="s">
        <v>1</v>
      </c>
      <c r="B2" s="12"/>
      <c r="C2" s="12" t="s">
        <v>2</v>
      </c>
      <c r="D2" s="12"/>
      <c r="E2" s="6" t="s">
        <v>3</v>
      </c>
      <c r="F2" s="6" t="s">
        <v>4</v>
      </c>
      <c r="G2" s="6"/>
      <c r="H2" s="6" t="s">
        <v>5</v>
      </c>
      <c r="I2" s="12" t="s">
        <v>6</v>
      </c>
      <c r="J2" s="12"/>
    </row>
    <row r="3" customHeight="1" spans="1:10">
      <c r="A3" s="6" t="s">
        <v>7</v>
      </c>
      <c r="B3" s="6"/>
      <c r="C3" s="6">
        <v>1</v>
      </c>
      <c r="D3" s="6"/>
      <c r="E3" s="6" t="s">
        <v>8</v>
      </c>
      <c r="F3" s="6">
        <v>15</v>
      </c>
      <c r="G3" s="6"/>
      <c r="H3" s="6" t="s">
        <v>9</v>
      </c>
      <c r="I3" s="6">
        <v>56</v>
      </c>
      <c r="J3" s="6"/>
    </row>
    <row r="4" customHeight="1" spans="1:10">
      <c r="A4" s="6" t="s">
        <v>10</v>
      </c>
      <c r="B4" s="6"/>
      <c r="C4" s="6">
        <f>ROUND(J63/G63,0)</f>
        <v>6448</v>
      </c>
      <c r="D4" s="6"/>
      <c r="E4" s="6"/>
      <c r="F4" s="6"/>
      <c r="G4" s="6"/>
      <c r="H4" s="6" t="s">
        <v>11</v>
      </c>
      <c r="I4" s="6"/>
      <c r="J4" s="6">
        <f>MAX(I7:I62)</f>
        <v>6690</v>
      </c>
    </row>
    <row r="5" customHeight="1" spans="1:10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/>
      <c r="G5" s="6"/>
      <c r="H5" s="6" t="s">
        <v>17</v>
      </c>
      <c r="I5" s="6" t="s">
        <v>18</v>
      </c>
      <c r="J5" s="6" t="s">
        <v>19</v>
      </c>
    </row>
    <row r="6" customHeight="1" spans="1:10">
      <c r="A6" s="6"/>
      <c r="B6" s="6"/>
      <c r="C6" s="6"/>
      <c r="D6" s="6"/>
      <c r="E6" s="6" t="s">
        <v>20</v>
      </c>
      <c r="F6" s="6" t="s">
        <v>21</v>
      </c>
      <c r="G6" s="6" t="s">
        <v>22</v>
      </c>
      <c r="H6" s="6"/>
      <c r="I6" s="6"/>
      <c r="J6" s="6"/>
    </row>
    <row r="7" customHeight="1" spans="1:10">
      <c r="A7" s="8" t="s">
        <v>23</v>
      </c>
      <c r="B7" s="8" t="s">
        <v>23</v>
      </c>
      <c r="C7" s="8" t="s">
        <v>24</v>
      </c>
      <c r="D7" s="8" t="s">
        <v>25</v>
      </c>
      <c r="E7" s="8">
        <v>100.25</v>
      </c>
      <c r="F7" s="8">
        <v>27.91</v>
      </c>
      <c r="G7" s="9">
        <v>128.16</v>
      </c>
      <c r="H7" s="8" t="s">
        <v>26</v>
      </c>
      <c r="I7" s="8">
        <f>测算表!J3</f>
        <v>6295</v>
      </c>
      <c r="J7" s="8">
        <f>ROUND(I7*G7,0)</f>
        <v>806767</v>
      </c>
    </row>
    <row r="8" customHeight="1" spans="1:10">
      <c r="A8" s="8" t="s">
        <v>23</v>
      </c>
      <c r="B8" s="8" t="s">
        <v>23</v>
      </c>
      <c r="C8" s="8" t="s">
        <v>24</v>
      </c>
      <c r="D8" s="8" t="s">
        <v>27</v>
      </c>
      <c r="E8" s="8">
        <v>100.25</v>
      </c>
      <c r="F8" s="8">
        <v>27.91</v>
      </c>
      <c r="G8" s="9">
        <v>128.16</v>
      </c>
      <c r="H8" s="8" t="s">
        <v>26</v>
      </c>
      <c r="I8" s="8">
        <f>测算表!J4</f>
        <v>6250</v>
      </c>
      <c r="J8" s="8">
        <f t="shared" ref="J8:J39" si="0">ROUND(I8*G8,0)</f>
        <v>801000</v>
      </c>
    </row>
    <row r="9" customHeight="1" spans="1:10">
      <c r="A9" s="8" t="s">
        <v>23</v>
      </c>
      <c r="B9" s="8" t="s">
        <v>28</v>
      </c>
      <c r="C9" s="8" t="s">
        <v>24</v>
      </c>
      <c r="D9" s="8" t="s">
        <v>29</v>
      </c>
      <c r="E9" s="8">
        <v>100.25</v>
      </c>
      <c r="F9" s="8">
        <v>27.91</v>
      </c>
      <c r="G9" s="9">
        <v>128.16</v>
      </c>
      <c r="H9" s="8" t="s">
        <v>26</v>
      </c>
      <c r="I9" s="8">
        <f>测算表!J5</f>
        <v>6250</v>
      </c>
      <c r="J9" s="8">
        <f t="shared" si="0"/>
        <v>801000</v>
      </c>
    </row>
    <row r="10" customHeight="1" spans="1:10">
      <c r="A10" s="8" t="s">
        <v>23</v>
      </c>
      <c r="B10" s="8" t="s">
        <v>28</v>
      </c>
      <c r="C10" s="8" t="s">
        <v>24</v>
      </c>
      <c r="D10" s="8" t="s">
        <v>30</v>
      </c>
      <c r="E10" s="8">
        <v>100.25</v>
      </c>
      <c r="F10" s="8">
        <v>27.91</v>
      </c>
      <c r="G10" s="9">
        <v>128.16</v>
      </c>
      <c r="H10" s="8" t="s">
        <v>26</v>
      </c>
      <c r="I10" s="8">
        <f>测算表!J6</f>
        <v>6360</v>
      </c>
      <c r="J10" s="8">
        <f t="shared" si="0"/>
        <v>815098</v>
      </c>
    </row>
    <row r="11" customHeight="1" spans="1:10">
      <c r="A11" s="8" t="s">
        <v>23</v>
      </c>
      <c r="B11" s="8" t="s">
        <v>23</v>
      </c>
      <c r="C11" s="8" t="s">
        <v>31</v>
      </c>
      <c r="D11" s="8" t="s">
        <v>32</v>
      </c>
      <c r="E11" s="8">
        <v>100.25</v>
      </c>
      <c r="F11" s="8">
        <v>27.91</v>
      </c>
      <c r="G11" s="9">
        <v>128.16</v>
      </c>
      <c r="H11" s="8" t="s">
        <v>26</v>
      </c>
      <c r="I11" s="8">
        <f>测算表!J7</f>
        <v>6325</v>
      </c>
      <c r="J11" s="8">
        <f t="shared" si="0"/>
        <v>810612</v>
      </c>
    </row>
    <row r="12" customHeight="1" spans="1:10">
      <c r="A12" s="8" t="s">
        <v>23</v>
      </c>
      <c r="B12" s="8" t="s">
        <v>23</v>
      </c>
      <c r="C12" s="8" t="s">
        <v>31</v>
      </c>
      <c r="D12" s="8" t="s">
        <v>33</v>
      </c>
      <c r="E12" s="8">
        <v>100.25</v>
      </c>
      <c r="F12" s="8">
        <v>27.91</v>
      </c>
      <c r="G12" s="9">
        <v>128.16</v>
      </c>
      <c r="H12" s="8" t="s">
        <v>26</v>
      </c>
      <c r="I12" s="8">
        <f>测算表!J8</f>
        <v>6280</v>
      </c>
      <c r="J12" s="8">
        <f t="shared" si="0"/>
        <v>804845</v>
      </c>
    </row>
    <row r="13" customHeight="1" spans="1:10">
      <c r="A13" s="8" t="s">
        <v>23</v>
      </c>
      <c r="B13" s="8" t="s">
        <v>28</v>
      </c>
      <c r="C13" s="8" t="s">
        <v>31</v>
      </c>
      <c r="D13" s="8" t="s">
        <v>34</v>
      </c>
      <c r="E13" s="8">
        <v>100.25</v>
      </c>
      <c r="F13" s="8">
        <v>27.91</v>
      </c>
      <c r="G13" s="9">
        <v>128.16</v>
      </c>
      <c r="H13" s="8" t="s">
        <v>26</v>
      </c>
      <c r="I13" s="8">
        <f>测算表!J9</f>
        <v>6280</v>
      </c>
      <c r="J13" s="8">
        <f t="shared" si="0"/>
        <v>804845</v>
      </c>
    </row>
    <row r="14" customHeight="1" spans="1:10">
      <c r="A14" s="8" t="s">
        <v>23</v>
      </c>
      <c r="B14" s="8" t="s">
        <v>28</v>
      </c>
      <c r="C14" s="8" t="s">
        <v>31</v>
      </c>
      <c r="D14" s="8" t="s">
        <v>35</v>
      </c>
      <c r="E14" s="8">
        <v>100.25</v>
      </c>
      <c r="F14" s="8">
        <v>27.91</v>
      </c>
      <c r="G14" s="9">
        <v>128.16</v>
      </c>
      <c r="H14" s="8" t="s">
        <v>26</v>
      </c>
      <c r="I14" s="8">
        <f>测算表!J10</f>
        <v>6390</v>
      </c>
      <c r="J14" s="8">
        <f t="shared" si="0"/>
        <v>818942</v>
      </c>
    </row>
    <row r="15" customHeight="1" spans="1:10">
      <c r="A15" s="8" t="s">
        <v>23</v>
      </c>
      <c r="B15" s="8" t="s">
        <v>23</v>
      </c>
      <c r="C15" s="8" t="s">
        <v>36</v>
      </c>
      <c r="D15" s="8" t="s">
        <v>37</v>
      </c>
      <c r="E15" s="8">
        <v>100.25</v>
      </c>
      <c r="F15" s="8">
        <v>27.91</v>
      </c>
      <c r="G15" s="9">
        <v>128.16</v>
      </c>
      <c r="H15" s="8" t="s">
        <v>26</v>
      </c>
      <c r="I15" s="8">
        <f>测算表!J11</f>
        <v>6355</v>
      </c>
      <c r="J15" s="8">
        <f t="shared" si="0"/>
        <v>814457</v>
      </c>
    </row>
    <row r="16" customHeight="1" spans="1:10">
      <c r="A16" s="8" t="s">
        <v>23</v>
      </c>
      <c r="B16" s="8" t="s">
        <v>23</v>
      </c>
      <c r="C16" s="8" t="s">
        <v>36</v>
      </c>
      <c r="D16" s="8" t="s">
        <v>38</v>
      </c>
      <c r="E16" s="8">
        <v>100.25</v>
      </c>
      <c r="F16" s="8">
        <v>27.91</v>
      </c>
      <c r="G16" s="9">
        <v>128.16</v>
      </c>
      <c r="H16" s="8" t="s">
        <v>26</v>
      </c>
      <c r="I16" s="8">
        <f>测算表!J12</f>
        <v>6310</v>
      </c>
      <c r="J16" s="8">
        <f t="shared" si="0"/>
        <v>808690</v>
      </c>
    </row>
    <row r="17" customHeight="1" spans="1:10">
      <c r="A17" s="8" t="s">
        <v>23</v>
      </c>
      <c r="B17" s="8" t="s">
        <v>28</v>
      </c>
      <c r="C17" s="8" t="s">
        <v>36</v>
      </c>
      <c r="D17" s="8" t="s">
        <v>39</v>
      </c>
      <c r="E17" s="8">
        <v>100.25</v>
      </c>
      <c r="F17" s="8">
        <v>27.91</v>
      </c>
      <c r="G17" s="9">
        <v>128.16</v>
      </c>
      <c r="H17" s="8" t="s">
        <v>26</v>
      </c>
      <c r="I17" s="8">
        <f>测算表!J13</f>
        <v>6310</v>
      </c>
      <c r="J17" s="8">
        <f t="shared" si="0"/>
        <v>808690</v>
      </c>
    </row>
    <row r="18" customHeight="1" spans="1:10">
      <c r="A18" s="8" t="s">
        <v>23</v>
      </c>
      <c r="B18" s="8" t="s">
        <v>28</v>
      </c>
      <c r="C18" s="8" t="s">
        <v>36</v>
      </c>
      <c r="D18" s="8" t="s">
        <v>40</v>
      </c>
      <c r="E18" s="8">
        <v>100.25</v>
      </c>
      <c r="F18" s="8">
        <v>27.91</v>
      </c>
      <c r="G18" s="9">
        <v>128.16</v>
      </c>
      <c r="H18" s="8" t="s">
        <v>26</v>
      </c>
      <c r="I18" s="8">
        <f>测算表!J14</f>
        <v>6420</v>
      </c>
      <c r="J18" s="8">
        <f t="shared" si="0"/>
        <v>822787</v>
      </c>
    </row>
    <row r="19" customHeight="1" spans="1:10">
      <c r="A19" s="8" t="s">
        <v>23</v>
      </c>
      <c r="B19" s="8" t="s">
        <v>23</v>
      </c>
      <c r="C19" s="8" t="s">
        <v>41</v>
      </c>
      <c r="D19" s="8" t="s">
        <v>42</v>
      </c>
      <c r="E19" s="8">
        <v>100.25</v>
      </c>
      <c r="F19" s="8">
        <v>27.91</v>
      </c>
      <c r="G19" s="9">
        <v>128.16</v>
      </c>
      <c r="H19" s="8" t="s">
        <v>26</v>
      </c>
      <c r="I19" s="8">
        <f>测算表!J15</f>
        <v>6385</v>
      </c>
      <c r="J19" s="8">
        <f t="shared" si="0"/>
        <v>818302</v>
      </c>
    </row>
    <row r="20" customHeight="1" spans="1:10">
      <c r="A20" s="8" t="s">
        <v>23</v>
      </c>
      <c r="B20" s="8" t="s">
        <v>23</v>
      </c>
      <c r="C20" s="8" t="s">
        <v>41</v>
      </c>
      <c r="D20" s="8" t="s">
        <v>43</v>
      </c>
      <c r="E20" s="8">
        <v>100.25</v>
      </c>
      <c r="F20" s="8">
        <v>27.91</v>
      </c>
      <c r="G20" s="9">
        <v>128.16</v>
      </c>
      <c r="H20" s="8" t="s">
        <v>26</v>
      </c>
      <c r="I20" s="8">
        <f>测算表!J16</f>
        <v>6340</v>
      </c>
      <c r="J20" s="8">
        <f t="shared" si="0"/>
        <v>812534</v>
      </c>
    </row>
    <row r="21" customHeight="1" spans="1:10">
      <c r="A21" s="8" t="s">
        <v>23</v>
      </c>
      <c r="B21" s="8" t="s">
        <v>28</v>
      </c>
      <c r="C21" s="8" t="s">
        <v>41</v>
      </c>
      <c r="D21" s="8" t="s">
        <v>44</v>
      </c>
      <c r="E21" s="8">
        <v>100.25</v>
      </c>
      <c r="F21" s="8">
        <v>27.91</v>
      </c>
      <c r="G21" s="9">
        <v>128.16</v>
      </c>
      <c r="H21" s="8" t="s">
        <v>26</v>
      </c>
      <c r="I21" s="8">
        <f>测算表!J17</f>
        <v>6340</v>
      </c>
      <c r="J21" s="8">
        <f t="shared" si="0"/>
        <v>812534</v>
      </c>
    </row>
    <row r="22" customHeight="1" spans="1:10">
      <c r="A22" s="8" t="s">
        <v>23</v>
      </c>
      <c r="B22" s="8" t="s">
        <v>28</v>
      </c>
      <c r="C22" s="8" t="s">
        <v>41</v>
      </c>
      <c r="D22" s="8" t="s">
        <v>45</v>
      </c>
      <c r="E22" s="8">
        <v>100.25</v>
      </c>
      <c r="F22" s="8">
        <v>27.91</v>
      </c>
      <c r="G22" s="9">
        <v>128.16</v>
      </c>
      <c r="H22" s="8" t="s">
        <v>26</v>
      </c>
      <c r="I22" s="8">
        <f>测算表!J18</f>
        <v>6450</v>
      </c>
      <c r="J22" s="8">
        <f t="shared" si="0"/>
        <v>826632</v>
      </c>
    </row>
    <row r="23" customHeight="1" spans="1:10">
      <c r="A23" s="8" t="s">
        <v>23</v>
      </c>
      <c r="B23" s="8" t="s">
        <v>23</v>
      </c>
      <c r="C23" s="8" t="s">
        <v>46</v>
      </c>
      <c r="D23" s="8" t="s">
        <v>47</v>
      </c>
      <c r="E23" s="8">
        <v>100.25</v>
      </c>
      <c r="F23" s="8">
        <v>27.91</v>
      </c>
      <c r="G23" s="9">
        <v>128.16</v>
      </c>
      <c r="H23" s="8" t="s">
        <v>26</v>
      </c>
      <c r="I23" s="8">
        <f>测算表!J19</f>
        <v>6415</v>
      </c>
      <c r="J23" s="8">
        <f t="shared" si="0"/>
        <v>822146</v>
      </c>
    </row>
    <row r="24" customHeight="1" spans="1:10">
      <c r="A24" s="8" t="s">
        <v>23</v>
      </c>
      <c r="B24" s="8" t="s">
        <v>23</v>
      </c>
      <c r="C24" s="8" t="s">
        <v>46</v>
      </c>
      <c r="D24" s="8" t="s">
        <v>48</v>
      </c>
      <c r="E24" s="8">
        <v>100.25</v>
      </c>
      <c r="F24" s="8">
        <v>27.91</v>
      </c>
      <c r="G24" s="9">
        <v>128.16</v>
      </c>
      <c r="H24" s="8" t="s">
        <v>26</v>
      </c>
      <c r="I24" s="8">
        <f>测算表!J20</f>
        <v>6370</v>
      </c>
      <c r="J24" s="8">
        <f t="shared" si="0"/>
        <v>816379</v>
      </c>
    </row>
    <row r="25" customHeight="1" spans="1:10">
      <c r="A25" s="8" t="s">
        <v>23</v>
      </c>
      <c r="B25" s="8" t="s">
        <v>28</v>
      </c>
      <c r="C25" s="8" t="s">
        <v>46</v>
      </c>
      <c r="D25" s="8" t="s">
        <v>49</v>
      </c>
      <c r="E25" s="8">
        <v>100.25</v>
      </c>
      <c r="F25" s="8">
        <v>27.91</v>
      </c>
      <c r="G25" s="9">
        <v>128.16</v>
      </c>
      <c r="H25" s="8" t="s">
        <v>26</v>
      </c>
      <c r="I25" s="8">
        <f>测算表!J21</f>
        <v>6370</v>
      </c>
      <c r="J25" s="8">
        <f t="shared" si="0"/>
        <v>816379</v>
      </c>
    </row>
    <row r="26" customHeight="1" spans="1:10">
      <c r="A26" s="8" t="s">
        <v>23</v>
      </c>
      <c r="B26" s="8" t="s">
        <v>28</v>
      </c>
      <c r="C26" s="8" t="s">
        <v>46</v>
      </c>
      <c r="D26" s="8" t="s">
        <v>50</v>
      </c>
      <c r="E26" s="8">
        <v>100.25</v>
      </c>
      <c r="F26" s="8">
        <v>27.91</v>
      </c>
      <c r="G26" s="9">
        <v>128.16</v>
      </c>
      <c r="H26" s="8" t="s">
        <v>26</v>
      </c>
      <c r="I26" s="8">
        <f>测算表!J22</f>
        <v>6480</v>
      </c>
      <c r="J26" s="8">
        <f t="shared" si="0"/>
        <v>830477</v>
      </c>
    </row>
    <row r="27" customHeight="1" spans="1:10">
      <c r="A27" s="8" t="s">
        <v>23</v>
      </c>
      <c r="B27" s="8" t="s">
        <v>23</v>
      </c>
      <c r="C27" s="8" t="s">
        <v>51</v>
      </c>
      <c r="D27" s="8" t="s">
        <v>52</v>
      </c>
      <c r="E27" s="8">
        <v>100.25</v>
      </c>
      <c r="F27" s="8">
        <v>27.91</v>
      </c>
      <c r="G27" s="9">
        <v>128.16</v>
      </c>
      <c r="H27" s="8" t="s">
        <v>26</v>
      </c>
      <c r="I27" s="8">
        <f>测算表!J23</f>
        <v>6445</v>
      </c>
      <c r="J27" s="8">
        <f t="shared" si="0"/>
        <v>825991</v>
      </c>
    </row>
    <row r="28" customHeight="1" spans="1:10">
      <c r="A28" s="8" t="s">
        <v>23</v>
      </c>
      <c r="B28" s="8" t="s">
        <v>23</v>
      </c>
      <c r="C28" s="8" t="s">
        <v>51</v>
      </c>
      <c r="D28" s="8" t="s">
        <v>53</v>
      </c>
      <c r="E28" s="8">
        <v>100.25</v>
      </c>
      <c r="F28" s="8">
        <v>27.91</v>
      </c>
      <c r="G28" s="9">
        <v>128.16</v>
      </c>
      <c r="H28" s="8" t="s">
        <v>26</v>
      </c>
      <c r="I28" s="8">
        <f>测算表!J24</f>
        <v>6400</v>
      </c>
      <c r="J28" s="8">
        <f t="shared" si="0"/>
        <v>820224</v>
      </c>
    </row>
    <row r="29" customHeight="1" spans="1:10">
      <c r="A29" s="8" t="s">
        <v>23</v>
      </c>
      <c r="B29" s="8" t="s">
        <v>28</v>
      </c>
      <c r="C29" s="8" t="s">
        <v>51</v>
      </c>
      <c r="D29" s="8" t="s">
        <v>54</v>
      </c>
      <c r="E29" s="8">
        <v>100.25</v>
      </c>
      <c r="F29" s="8">
        <v>27.91</v>
      </c>
      <c r="G29" s="9">
        <v>128.16</v>
      </c>
      <c r="H29" s="8" t="s">
        <v>26</v>
      </c>
      <c r="I29" s="8">
        <f>测算表!J25</f>
        <v>6400</v>
      </c>
      <c r="J29" s="8">
        <f t="shared" si="0"/>
        <v>820224</v>
      </c>
    </row>
    <row r="30" customHeight="1" spans="1:10">
      <c r="A30" s="8" t="s">
        <v>23</v>
      </c>
      <c r="B30" s="8" t="s">
        <v>28</v>
      </c>
      <c r="C30" s="8" t="s">
        <v>51</v>
      </c>
      <c r="D30" s="8" t="s">
        <v>55</v>
      </c>
      <c r="E30" s="8">
        <v>100.25</v>
      </c>
      <c r="F30" s="8">
        <v>27.91</v>
      </c>
      <c r="G30" s="9">
        <v>128.16</v>
      </c>
      <c r="H30" s="8" t="s">
        <v>26</v>
      </c>
      <c r="I30" s="8">
        <f>测算表!J26</f>
        <v>6510</v>
      </c>
      <c r="J30" s="8">
        <f t="shared" si="0"/>
        <v>834322</v>
      </c>
    </row>
    <row r="31" customHeight="1" spans="1:10">
      <c r="A31" s="8" t="s">
        <v>23</v>
      </c>
      <c r="B31" s="8" t="s">
        <v>23</v>
      </c>
      <c r="C31" s="8" t="s">
        <v>56</v>
      </c>
      <c r="D31" s="8" t="s">
        <v>57</v>
      </c>
      <c r="E31" s="8">
        <v>100.25</v>
      </c>
      <c r="F31" s="8">
        <v>27.91</v>
      </c>
      <c r="G31" s="9">
        <v>128.16</v>
      </c>
      <c r="H31" s="8" t="s">
        <v>26</v>
      </c>
      <c r="I31" s="8">
        <f>测算表!J27</f>
        <v>6475</v>
      </c>
      <c r="J31" s="8">
        <f t="shared" si="0"/>
        <v>829836</v>
      </c>
    </row>
    <row r="32" customHeight="1" spans="1:10">
      <c r="A32" s="8" t="s">
        <v>23</v>
      </c>
      <c r="B32" s="8" t="s">
        <v>23</v>
      </c>
      <c r="C32" s="8" t="s">
        <v>56</v>
      </c>
      <c r="D32" s="8" t="s">
        <v>58</v>
      </c>
      <c r="E32" s="8">
        <v>100.25</v>
      </c>
      <c r="F32" s="8">
        <v>27.91</v>
      </c>
      <c r="G32" s="9">
        <v>128.16</v>
      </c>
      <c r="H32" s="8" t="s">
        <v>26</v>
      </c>
      <c r="I32" s="8">
        <f>测算表!J28</f>
        <v>6430</v>
      </c>
      <c r="J32" s="8">
        <f t="shared" si="0"/>
        <v>824069</v>
      </c>
    </row>
    <row r="33" customHeight="1" spans="1:10">
      <c r="A33" s="8" t="s">
        <v>23</v>
      </c>
      <c r="B33" s="8" t="s">
        <v>28</v>
      </c>
      <c r="C33" s="8" t="s">
        <v>56</v>
      </c>
      <c r="D33" s="8" t="s">
        <v>59</v>
      </c>
      <c r="E33" s="8">
        <v>100.25</v>
      </c>
      <c r="F33" s="8">
        <v>27.91</v>
      </c>
      <c r="G33" s="9">
        <v>128.16</v>
      </c>
      <c r="H33" s="8" t="s">
        <v>26</v>
      </c>
      <c r="I33" s="8">
        <f>测算表!J29</f>
        <v>6430</v>
      </c>
      <c r="J33" s="8">
        <f t="shared" si="0"/>
        <v>824069</v>
      </c>
    </row>
    <row r="34" customHeight="1" spans="1:10">
      <c r="A34" s="8" t="s">
        <v>23</v>
      </c>
      <c r="B34" s="8" t="s">
        <v>28</v>
      </c>
      <c r="C34" s="8" t="s">
        <v>56</v>
      </c>
      <c r="D34" s="8" t="s">
        <v>60</v>
      </c>
      <c r="E34" s="8">
        <v>100.25</v>
      </c>
      <c r="F34" s="8">
        <v>27.91</v>
      </c>
      <c r="G34" s="9">
        <v>128.16</v>
      </c>
      <c r="H34" s="8" t="s">
        <v>26</v>
      </c>
      <c r="I34" s="8">
        <f>测算表!J30</f>
        <v>6540</v>
      </c>
      <c r="J34" s="8">
        <f t="shared" si="0"/>
        <v>838166</v>
      </c>
    </row>
    <row r="35" customHeight="1" spans="1:10">
      <c r="A35" s="8" t="s">
        <v>23</v>
      </c>
      <c r="B35" s="8" t="s">
        <v>23</v>
      </c>
      <c r="C35" s="8" t="s">
        <v>61</v>
      </c>
      <c r="D35" s="8" t="s">
        <v>62</v>
      </c>
      <c r="E35" s="8">
        <v>100.25</v>
      </c>
      <c r="F35" s="8">
        <v>27.91</v>
      </c>
      <c r="G35" s="9">
        <v>128.16</v>
      </c>
      <c r="H35" s="8" t="s">
        <v>26</v>
      </c>
      <c r="I35" s="8">
        <f>测算表!J31</f>
        <v>6505</v>
      </c>
      <c r="J35" s="8">
        <f t="shared" si="0"/>
        <v>833681</v>
      </c>
    </row>
    <row r="36" customHeight="1" spans="1:10">
      <c r="A36" s="8" t="s">
        <v>23</v>
      </c>
      <c r="B36" s="8" t="s">
        <v>23</v>
      </c>
      <c r="C36" s="8" t="s">
        <v>61</v>
      </c>
      <c r="D36" s="8" t="s">
        <v>63</v>
      </c>
      <c r="E36" s="8">
        <v>100.25</v>
      </c>
      <c r="F36" s="8">
        <v>27.91</v>
      </c>
      <c r="G36" s="9">
        <v>128.16</v>
      </c>
      <c r="H36" s="8" t="s">
        <v>26</v>
      </c>
      <c r="I36" s="8">
        <f>测算表!J32</f>
        <v>6460</v>
      </c>
      <c r="J36" s="8">
        <f t="shared" si="0"/>
        <v>827914</v>
      </c>
    </row>
    <row r="37" customHeight="1" spans="1:10">
      <c r="A37" s="8" t="s">
        <v>23</v>
      </c>
      <c r="B37" s="8" t="s">
        <v>28</v>
      </c>
      <c r="C37" s="8" t="s">
        <v>61</v>
      </c>
      <c r="D37" s="8" t="s">
        <v>64</v>
      </c>
      <c r="E37" s="8">
        <v>100.25</v>
      </c>
      <c r="F37" s="8">
        <v>27.91</v>
      </c>
      <c r="G37" s="9">
        <v>128.16</v>
      </c>
      <c r="H37" s="8" t="s">
        <v>26</v>
      </c>
      <c r="I37" s="8">
        <f>测算表!J33</f>
        <v>6460</v>
      </c>
      <c r="J37" s="8">
        <f t="shared" si="0"/>
        <v>827914</v>
      </c>
    </row>
    <row r="38" customHeight="1" spans="1:10">
      <c r="A38" s="8" t="s">
        <v>23</v>
      </c>
      <c r="B38" s="8" t="s">
        <v>28</v>
      </c>
      <c r="C38" s="8" t="s">
        <v>61</v>
      </c>
      <c r="D38" s="8" t="s">
        <v>65</v>
      </c>
      <c r="E38" s="8">
        <v>100.25</v>
      </c>
      <c r="F38" s="8">
        <v>27.91</v>
      </c>
      <c r="G38" s="9">
        <v>128.16</v>
      </c>
      <c r="H38" s="8" t="s">
        <v>26</v>
      </c>
      <c r="I38" s="8">
        <f>测算表!J34</f>
        <v>6570</v>
      </c>
      <c r="J38" s="8">
        <f t="shared" si="0"/>
        <v>842011</v>
      </c>
    </row>
    <row r="39" customHeight="1" spans="1:10">
      <c r="A39" s="8" t="s">
        <v>23</v>
      </c>
      <c r="B39" s="8" t="s">
        <v>23</v>
      </c>
      <c r="C39" s="8" t="s">
        <v>66</v>
      </c>
      <c r="D39" s="8" t="s">
        <v>67</v>
      </c>
      <c r="E39" s="8">
        <v>100.25</v>
      </c>
      <c r="F39" s="8">
        <v>27.91</v>
      </c>
      <c r="G39" s="9">
        <v>128.16</v>
      </c>
      <c r="H39" s="8" t="s">
        <v>26</v>
      </c>
      <c r="I39" s="8">
        <f>测算表!J35</f>
        <v>6535</v>
      </c>
      <c r="J39" s="8">
        <f t="shared" si="0"/>
        <v>837526</v>
      </c>
    </row>
    <row r="40" customHeight="1" spans="1:10">
      <c r="A40" s="8" t="s">
        <v>23</v>
      </c>
      <c r="B40" s="8" t="s">
        <v>23</v>
      </c>
      <c r="C40" s="8" t="s">
        <v>66</v>
      </c>
      <c r="D40" s="8" t="s">
        <v>68</v>
      </c>
      <c r="E40" s="8">
        <v>100.25</v>
      </c>
      <c r="F40" s="8">
        <v>27.91</v>
      </c>
      <c r="G40" s="9">
        <v>128.16</v>
      </c>
      <c r="H40" s="8" t="s">
        <v>26</v>
      </c>
      <c r="I40" s="8">
        <f>测算表!J36</f>
        <v>6490</v>
      </c>
      <c r="J40" s="8">
        <f t="shared" ref="J40:J62" si="1">ROUND(I40*G40,0)</f>
        <v>831758</v>
      </c>
    </row>
    <row r="41" customHeight="1" spans="1:10">
      <c r="A41" s="8" t="s">
        <v>23</v>
      </c>
      <c r="B41" s="8" t="s">
        <v>28</v>
      </c>
      <c r="C41" s="8" t="s">
        <v>66</v>
      </c>
      <c r="D41" s="8" t="s">
        <v>69</v>
      </c>
      <c r="E41" s="8">
        <v>100.25</v>
      </c>
      <c r="F41" s="8">
        <v>27.91</v>
      </c>
      <c r="G41" s="9">
        <v>128.16</v>
      </c>
      <c r="H41" s="8" t="s">
        <v>26</v>
      </c>
      <c r="I41" s="8">
        <f>测算表!J37</f>
        <v>6490</v>
      </c>
      <c r="J41" s="8">
        <f t="shared" si="1"/>
        <v>831758</v>
      </c>
    </row>
    <row r="42" customHeight="1" spans="1:10">
      <c r="A42" s="8" t="s">
        <v>23</v>
      </c>
      <c r="B42" s="8" t="s">
        <v>28</v>
      </c>
      <c r="C42" s="8" t="s">
        <v>66</v>
      </c>
      <c r="D42" s="8" t="s">
        <v>70</v>
      </c>
      <c r="E42" s="8">
        <v>100.25</v>
      </c>
      <c r="F42" s="8">
        <v>27.91</v>
      </c>
      <c r="G42" s="9">
        <v>128.16</v>
      </c>
      <c r="H42" s="8" t="s">
        <v>26</v>
      </c>
      <c r="I42" s="8">
        <f>测算表!J38</f>
        <v>6600</v>
      </c>
      <c r="J42" s="8">
        <f t="shared" si="1"/>
        <v>845856</v>
      </c>
    </row>
    <row r="43" customHeight="1" spans="1:10">
      <c r="A43" s="8" t="s">
        <v>23</v>
      </c>
      <c r="B43" s="8" t="s">
        <v>23</v>
      </c>
      <c r="C43" s="8" t="s">
        <v>71</v>
      </c>
      <c r="D43" s="8" t="s">
        <v>72</v>
      </c>
      <c r="E43" s="8">
        <v>100.25</v>
      </c>
      <c r="F43" s="8">
        <v>27.91</v>
      </c>
      <c r="G43" s="9">
        <v>128.16</v>
      </c>
      <c r="H43" s="8" t="s">
        <v>26</v>
      </c>
      <c r="I43" s="8">
        <f>测算表!J39</f>
        <v>6565</v>
      </c>
      <c r="J43" s="8">
        <f t="shared" si="1"/>
        <v>841370</v>
      </c>
    </row>
    <row r="44" customHeight="1" spans="1:10">
      <c r="A44" s="8" t="s">
        <v>23</v>
      </c>
      <c r="B44" s="8" t="s">
        <v>23</v>
      </c>
      <c r="C44" s="8" t="s">
        <v>71</v>
      </c>
      <c r="D44" s="8" t="s">
        <v>73</v>
      </c>
      <c r="E44" s="8">
        <v>100.25</v>
      </c>
      <c r="F44" s="8">
        <v>27.91</v>
      </c>
      <c r="G44" s="9">
        <v>128.16</v>
      </c>
      <c r="H44" s="8" t="s">
        <v>26</v>
      </c>
      <c r="I44" s="8">
        <f>测算表!J40</f>
        <v>6520</v>
      </c>
      <c r="J44" s="8">
        <f t="shared" si="1"/>
        <v>835603</v>
      </c>
    </row>
    <row r="45" customHeight="1" spans="1:10">
      <c r="A45" s="8" t="s">
        <v>23</v>
      </c>
      <c r="B45" s="8" t="s">
        <v>28</v>
      </c>
      <c r="C45" s="8" t="s">
        <v>71</v>
      </c>
      <c r="D45" s="8" t="s">
        <v>74</v>
      </c>
      <c r="E45" s="8">
        <v>100.25</v>
      </c>
      <c r="F45" s="8">
        <v>27.91</v>
      </c>
      <c r="G45" s="9">
        <v>128.16</v>
      </c>
      <c r="H45" s="8" t="s">
        <v>26</v>
      </c>
      <c r="I45" s="8">
        <f>测算表!J41</f>
        <v>6520</v>
      </c>
      <c r="J45" s="8">
        <f t="shared" si="1"/>
        <v>835603</v>
      </c>
    </row>
    <row r="46" customHeight="1" spans="1:10">
      <c r="A46" s="8" t="s">
        <v>23</v>
      </c>
      <c r="B46" s="8" t="s">
        <v>28</v>
      </c>
      <c r="C46" s="8" t="s">
        <v>71</v>
      </c>
      <c r="D46" s="8" t="s">
        <v>75</v>
      </c>
      <c r="E46" s="8">
        <v>100.25</v>
      </c>
      <c r="F46" s="8">
        <v>27.91</v>
      </c>
      <c r="G46" s="9">
        <v>128.16</v>
      </c>
      <c r="H46" s="8" t="s">
        <v>26</v>
      </c>
      <c r="I46" s="8">
        <f>测算表!J42</f>
        <v>6630</v>
      </c>
      <c r="J46" s="8">
        <f t="shared" si="1"/>
        <v>849701</v>
      </c>
    </row>
    <row r="47" customHeight="1" spans="1:10">
      <c r="A47" s="8" t="s">
        <v>23</v>
      </c>
      <c r="B47" s="8" t="s">
        <v>23</v>
      </c>
      <c r="C47" s="8" t="s">
        <v>76</v>
      </c>
      <c r="D47" s="8" t="s">
        <v>77</v>
      </c>
      <c r="E47" s="8">
        <v>100.25</v>
      </c>
      <c r="F47" s="8">
        <v>27.91</v>
      </c>
      <c r="G47" s="9">
        <v>128.16</v>
      </c>
      <c r="H47" s="8" t="s">
        <v>26</v>
      </c>
      <c r="I47" s="8">
        <f>测算表!J43</f>
        <v>6595</v>
      </c>
      <c r="J47" s="8">
        <f t="shared" si="1"/>
        <v>845215</v>
      </c>
    </row>
    <row r="48" customHeight="1" spans="1:10">
      <c r="A48" s="8" t="s">
        <v>23</v>
      </c>
      <c r="B48" s="8" t="s">
        <v>23</v>
      </c>
      <c r="C48" s="8" t="s">
        <v>76</v>
      </c>
      <c r="D48" s="8" t="s">
        <v>78</v>
      </c>
      <c r="E48" s="8">
        <v>100.25</v>
      </c>
      <c r="F48" s="8">
        <v>27.91</v>
      </c>
      <c r="G48" s="9">
        <v>128.16</v>
      </c>
      <c r="H48" s="8" t="s">
        <v>26</v>
      </c>
      <c r="I48" s="8">
        <f>测算表!J44</f>
        <v>6550</v>
      </c>
      <c r="J48" s="8">
        <f t="shared" si="1"/>
        <v>839448</v>
      </c>
    </row>
    <row r="49" customHeight="1" spans="1:10">
      <c r="A49" s="8" t="s">
        <v>23</v>
      </c>
      <c r="B49" s="8" t="s">
        <v>28</v>
      </c>
      <c r="C49" s="8" t="s">
        <v>76</v>
      </c>
      <c r="D49" s="8" t="s">
        <v>79</v>
      </c>
      <c r="E49" s="8">
        <v>100.25</v>
      </c>
      <c r="F49" s="8">
        <v>27.91</v>
      </c>
      <c r="G49" s="9">
        <v>128.16</v>
      </c>
      <c r="H49" s="8" t="s">
        <v>26</v>
      </c>
      <c r="I49" s="8">
        <f>测算表!J45</f>
        <v>6550</v>
      </c>
      <c r="J49" s="8">
        <f t="shared" si="1"/>
        <v>839448</v>
      </c>
    </row>
    <row r="50" customHeight="1" spans="1:10">
      <c r="A50" s="8" t="s">
        <v>23</v>
      </c>
      <c r="B50" s="8" t="s">
        <v>28</v>
      </c>
      <c r="C50" s="8" t="s">
        <v>76</v>
      </c>
      <c r="D50" s="8" t="s">
        <v>80</v>
      </c>
      <c r="E50" s="8">
        <v>100.25</v>
      </c>
      <c r="F50" s="8">
        <v>27.91</v>
      </c>
      <c r="G50" s="9">
        <v>128.16</v>
      </c>
      <c r="H50" s="8" t="s">
        <v>26</v>
      </c>
      <c r="I50" s="8">
        <f>测算表!J46</f>
        <v>6660</v>
      </c>
      <c r="J50" s="8">
        <f t="shared" si="1"/>
        <v>853546</v>
      </c>
    </row>
    <row r="51" customHeight="1" spans="1:10">
      <c r="A51" s="8" t="s">
        <v>23</v>
      </c>
      <c r="B51" s="8" t="s">
        <v>23</v>
      </c>
      <c r="C51" s="8" t="s">
        <v>81</v>
      </c>
      <c r="D51" s="8" t="s">
        <v>82</v>
      </c>
      <c r="E51" s="8">
        <v>100.25</v>
      </c>
      <c r="F51" s="8">
        <v>27.91</v>
      </c>
      <c r="G51" s="9">
        <v>128.16</v>
      </c>
      <c r="H51" s="8" t="s">
        <v>26</v>
      </c>
      <c r="I51" s="8">
        <f>测算表!J47</f>
        <v>6625</v>
      </c>
      <c r="J51" s="8">
        <f t="shared" si="1"/>
        <v>849060</v>
      </c>
    </row>
    <row r="52" customHeight="1" spans="1:10">
      <c r="A52" s="8" t="s">
        <v>23</v>
      </c>
      <c r="B52" s="8" t="s">
        <v>23</v>
      </c>
      <c r="C52" s="8" t="s">
        <v>81</v>
      </c>
      <c r="D52" s="8" t="s">
        <v>83</v>
      </c>
      <c r="E52" s="8">
        <v>100.25</v>
      </c>
      <c r="F52" s="8">
        <v>27.91</v>
      </c>
      <c r="G52" s="9">
        <v>128.16</v>
      </c>
      <c r="H52" s="8" t="s">
        <v>26</v>
      </c>
      <c r="I52" s="8">
        <f>测算表!J48</f>
        <v>6580</v>
      </c>
      <c r="J52" s="8">
        <f t="shared" si="1"/>
        <v>843293</v>
      </c>
    </row>
    <row r="53" customHeight="1" spans="1:10">
      <c r="A53" s="8" t="s">
        <v>23</v>
      </c>
      <c r="B53" s="8" t="s">
        <v>28</v>
      </c>
      <c r="C53" s="8" t="s">
        <v>81</v>
      </c>
      <c r="D53" s="8" t="s">
        <v>84</v>
      </c>
      <c r="E53" s="8">
        <v>100.25</v>
      </c>
      <c r="F53" s="8">
        <v>27.91</v>
      </c>
      <c r="G53" s="9">
        <v>128.16</v>
      </c>
      <c r="H53" s="8" t="s">
        <v>26</v>
      </c>
      <c r="I53" s="8">
        <f>测算表!J49</f>
        <v>6580</v>
      </c>
      <c r="J53" s="8">
        <f t="shared" si="1"/>
        <v>843293</v>
      </c>
    </row>
    <row r="54" customHeight="1" spans="1:10">
      <c r="A54" s="8" t="s">
        <v>23</v>
      </c>
      <c r="B54" s="8" t="s">
        <v>28</v>
      </c>
      <c r="C54" s="8" t="s">
        <v>81</v>
      </c>
      <c r="D54" s="8" t="s">
        <v>85</v>
      </c>
      <c r="E54" s="8">
        <v>100.25</v>
      </c>
      <c r="F54" s="8">
        <v>27.91</v>
      </c>
      <c r="G54" s="9">
        <v>128.16</v>
      </c>
      <c r="H54" s="8" t="s">
        <v>26</v>
      </c>
      <c r="I54" s="8">
        <f>测算表!J50</f>
        <v>6690</v>
      </c>
      <c r="J54" s="8">
        <f t="shared" si="1"/>
        <v>857390</v>
      </c>
    </row>
    <row r="55" customHeight="1" spans="1:10">
      <c r="A55" s="8" t="s">
        <v>23</v>
      </c>
      <c r="B55" s="8" t="s">
        <v>23</v>
      </c>
      <c r="C55" s="8" t="s">
        <v>86</v>
      </c>
      <c r="D55" s="8" t="s">
        <v>87</v>
      </c>
      <c r="E55" s="8">
        <v>100.25</v>
      </c>
      <c r="F55" s="8">
        <v>27.91</v>
      </c>
      <c r="G55" s="9">
        <v>128.16</v>
      </c>
      <c r="H55" s="8" t="s">
        <v>26</v>
      </c>
      <c r="I55" s="8">
        <f>测算表!J51</f>
        <v>6555</v>
      </c>
      <c r="J55" s="8">
        <f t="shared" si="1"/>
        <v>840089</v>
      </c>
    </row>
    <row r="56" customHeight="1" spans="1:10">
      <c r="A56" s="8" t="s">
        <v>23</v>
      </c>
      <c r="B56" s="8" t="s">
        <v>23</v>
      </c>
      <c r="C56" s="8" t="s">
        <v>86</v>
      </c>
      <c r="D56" s="8" t="s">
        <v>88</v>
      </c>
      <c r="E56" s="8">
        <v>100.25</v>
      </c>
      <c r="F56" s="8">
        <v>27.91</v>
      </c>
      <c r="G56" s="9">
        <v>128.16</v>
      </c>
      <c r="H56" s="8" t="s">
        <v>26</v>
      </c>
      <c r="I56" s="8">
        <f>测算表!J52</f>
        <v>6510</v>
      </c>
      <c r="J56" s="8">
        <f t="shared" si="1"/>
        <v>834322</v>
      </c>
    </row>
    <row r="57" customHeight="1" spans="1:10">
      <c r="A57" s="8" t="s">
        <v>23</v>
      </c>
      <c r="B57" s="8" t="s">
        <v>28</v>
      </c>
      <c r="C57" s="8" t="s">
        <v>86</v>
      </c>
      <c r="D57" s="8" t="s">
        <v>89</v>
      </c>
      <c r="E57" s="8">
        <v>100.25</v>
      </c>
      <c r="F57" s="8">
        <v>27.91</v>
      </c>
      <c r="G57" s="9">
        <v>128.16</v>
      </c>
      <c r="H57" s="8" t="s">
        <v>26</v>
      </c>
      <c r="I57" s="8">
        <f>测算表!J53</f>
        <v>6510</v>
      </c>
      <c r="J57" s="8">
        <f t="shared" si="1"/>
        <v>834322</v>
      </c>
    </row>
    <row r="58" customHeight="1" spans="1:10">
      <c r="A58" s="8" t="s">
        <v>23</v>
      </c>
      <c r="B58" s="8" t="s">
        <v>28</v>
      </c>
      <c r="C58" s="8" t="s">
        <v>86</v>
      </c>
      <c r="D58" s="8" t="s">
        <v>90</v>
      </c>
      <c r="E58" s="8">
        <v>100.25</v>
      </c>
      <c r="F58" s="8">
        <v>27.91</v>
      </c>
      <c r="G58" s="9">
        <v>128.16</v>
      </c>
      <c r="H58" s="8" t="s">
        <v>26</v>
      </c>
      <c r="I58" s="8">
        <f>测算表!J54</f>
        <v>6620</v>
      </c>
      <c r="J58" s="8">
        <f t="shared" si="1"/>
        <v>848419</v>
      </c>
    </row>
    <row r="59" customHeight="1" spans="1:10">
      <c r="A59" s="8" t="s">
        <v>23</v>
      </c>
      <c r="B59" s="8" t="s">
        <v>23</v>
      </c>
      <c r="C59" s="8" t="s">
        <v>91</v>
      </c>
      <c r="D59" s="8" t="s">
        <v>92</v>
      </c>
      <c r="E59" s="8">
        <v>100.25</v>
      </c>
      <c r="F59" s="8">
        <v>27.91</v>
      </c>
      <c r="G59" s="9">
        <v>128.16</v>
      </c>
      <c r="H59" s="8" t="s">
        <v>26</v>
      </c>
      <c r="I59" s="8">
        <f>测算表!J55</f>
        <v>6285</v>
      </c>
      <c r="J59" s="8">
        <f t="shared" si="1"/>
        <v>805486</v>
      </c>
    </row>
    <row r="60" customHeight="1" spans="1:10">
      <c r="A60" s="8" t="s">
        <v>23</v>
      </c>
      <c r="B60" s="8" t="s">
        <v>23</v>
      </c>
      <c r="C60" s="8" t="s">
        <v>91</v>
      </c>
      <c r="D60" s="8" t="s">
        <v>93</v>
      </c>
      <c r="E60" s="8">
        <v>100.25</v>
      </c>
      <c r="F60" s="8">
        <v>27.91</v>
      </c>
      <c r="G60" s="9">
        <v>128.16</v>
      </c>
      <c r="H60" s="8" t="s">
        <v>26</v>
      </c>
      <c r="I60" s="8">
        <f>测算表!J56</f>
        <v>6240</v>
      </c>
      <c r="J60" s="8">
        <f t="shared" si="1"/>
        <v>799718</v>
      </c>
    </row>
    <row r="61" customHeight="1" spans="1:10">
      <c r="A61" s="8" t="s">
        <v>23</v>
      </c>
      <c r="B61" s="8" t="s">
        <v>28</v>
      </c>
      <c r="C61" s="8" t="s">
        <v>91</v>
      </c>
      <c r="D61" s="8" t="s">
        <v>94</v>
      </c>
      <c r="E61" s="8">
        <v>100.25</v>
      </c>
      <c r="F61" s="8">
        <v>27.91</v>
      </c>
      <c r="G61" s="9">
        <v>128.16</v>
      </c>
      <c r="H61" s="8" t="s">
        <v>26</v>
      </c>
      <c r="I61" s="8">
        <f>测算表!J57</f>
        <v>6240</v>
      </c>
      <c r="J61" s="8">
        <f t="shared" si="1"/>
        <v>799718</v>
      </c>
    </row>
    <row r="62" customHeight="1" spans="1:10">
      <c r="A62" s="8" t="s">
        <v>23</v>
      </c>
      <c r="B62" s="8" t="s">
        <v>28</v>
      </c>
      <c r="C62" s="8" t="s">
        <v>91</v>
      </c>
      <c r="D62" s="8" t="s">
        <v>95</v>
      </c>
      <c r="E62" s="8">
        <v>100.25</v>
      </c>
      <c r="F62" s="8">
        <v>27.91</v>
      </c>
      <c r="G62" s="9">
        <v>128.16</v>
      </c>
      <c r="H62" s="8" t="s">
        <v>26</v>
      </c>
      <c r="I62" s="8">
        <f>测算表!J58</f>
        <v>6350</v>
      </c>
      <c r="J62" s="8">
        <f t="shared" si="1"/>
        <v>813816</v>
      </c>
    </row>
    <row r="63" customHeight="1" spans="1:10">
      <c r="A63" s="13" t="s">
        <v>96</v>
      </c>
      <c r="B63" s="13"/>
      <c r="C63" s="13"/>
      <c r="D63" s="13"/>
      <c r="E63" s="6">
        <f>SUM(E7:E62)</f>
        <v>5614</v>
      </c>
      <c r="F63" s="6">
        <f>SUM(F7:F62)</f>
        <v>1562.96</v>
      </c>
      <c r="G63" s="6">
        <f>SUM(G7:G62)</f>
        <v>7176.95999999999</v>
      </c>
      <c r="H63" s="13"/>
      <c r="I63" s="13"/>
      <c r="J63" s="17">
        <f>SUM(J7:J62)</f>
        <v>46277295</v>
      </c>
    </row>
    <row r="64" ht="27" customHeight="1" spans="1:10">
      <c r="A64" s="14" t="s">
        <v>97</v>
      </c>
      <c r="B64" s="15" t="s">
        <v>98</v>
      </c>
      <c r="C64" s="15"/>
      <c r="D64" s="15"/>
      <c r="E64" s="15"/>
      <c r="F64" s="15"/>
      <c r="G64" s="15"/>
      <c r="H64" s="16"/>
      <c r="I64" s="15"/>
      <c r="J64" s="18"/>
    </row>
    <row r="65" ht="29.25" customHeight="1" spans="1:10">
      <c r="A65" s="19"/>
      <c r="B65" s="20"/>
      <c r="C65" s="20"/>
      <c r="D65" s="20"/>
      <c r="E65" s="20"/>
      <c r="F65" s="20"/>
      <c r="G65" s="20"/>
      <c r="H65" s="21"/>
      <c r="I65" s="20"/>
      <c r="J65" s="26"/>
    </row>
    <row r="66" ht="35.25" customHeight="1" spans="1:10">
      <c r="A66" s="22"/>
      <c r="B66" s="23"/>
      <c r="C66" s="23"/>
      <c r="D66" s="23"/>
      <c r="E66" s="24" t="s">
        <v>99</v>
      </c>
      <c r="F66" s="24"/>
      <c r="G66" s="24"/>
      <c r="H66" s="25"/>
      <c r="I66" s="23"/>
      <c r="J66" s="27" t="s">
        <v>100</v>
      </c>
    </row>
  </sheetData>
  <mergeCells count="25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63:D63"/>
    <mergeCell ref="E66:G66"/>
    <mergeCell ref="A5:A6"/>
    <mergeCell ref="A64:A66"/>
    <mergeCell ref="B5:B6"/>
    <mergeCell ref="C5:C6"/>
    <mergeCell ref="D5:D6"/>
    <mergeCell ref="H5:H6"/>
    <mergeCell ref="I5:I6"/>
    <mergeCell ref="J5:J6"/>
    <mergeCell ref="B64:G65"/>
    <mergeCell ref="H64:J65"/>
  </mergeCells>
  <pageMargins left="0.629166666666667" right="0.432638888888889" top="0.432638888888889" bottom="0.43263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1"/>
  <sheetViews>
    <sheetView workbookViewId="0">
      <selection activeCell="B43" sqref="B43"/>
    </sheetView>
  </sheetViews>
  <sheetFormatPr defaultColWidth="9" defaultRowHeight="13.5"/>
  <cols>
    <col min="2" max="3" width="6.5" customWidth="1"/>
    <col min="9" max="10" width="12.75" customWidth="1"/>
    <col min="11" max="11" width="16.25" customWidth="1"/>
  </cols>
  <sheetData>
    <row r="1" spans="1:17">
      <c r="A1" s="1" t="s">
        <v>12</v>
      </c>
      <c r="B1" s="1" t="s">
        <v>13</v>
      </c>
      <c r="C1" s="1" t="s">
        <v>14</v>
      </c>
      <c r="D1" s="1" t="s">
        <v>15</v>
      </c>
      <c r="E1" s="2" t="s">
        <v>16</v>
      </c>
      <c r="F1" s="3"/>
      <c r="G1" s="4"/>
      <c r="H1" s="1" t="s">
        <v>17</v>
      </c>
      <c r="I1" s="1" t="s">
        <v>18</v>
      </c>
      <c r="J1" s="1"/>
      <c r="K1" s="6" t="s">
        <v>19</v>
      </c>
      <c r="N1" t="s">
        <v>101</v>
      </c>
      <c r="O1" t="s">
        <v>102</v>
      </c>
      <c r="P1" t="s">
        <v>103</v>
      </c>
      <c r="Q1" t="s">
        <v>104</v>
      </c>
    </row>
    <row r="2" spans="1:17">
      <c r="A2" s="5"/>
      <c r="B2" s="5"/>
      <c r="C2" s="5"/>
      <c r="D2" s="5"/>
      <c r="E2" s="6" t="s">
        <v>20</v>
      </c>
      <c r="F2" s="6" t="s">
        <v>21</v>
      </c>
      <c r="G2" s="6" t="s">
        <v>22</v>
      </c>
      <c r="H2" s="5"/>
      <c r="I2" s="5"/>
      <c r="J2" s="5"/>
      <c r="K2" s="6"/>
      <c r="N2">
        <v>30</v>
      </c>
      <c r="O2">
        <v>20</v>
      </c>
      <c r="P2">
        <v>20</v>
      </c>
      <c r="Q2">
        <v>20</v>
      </c>
    </row>
    <row r="3" spans="1:13">
      <c r="A3" s="7" t="s">
        <v>23</v>
      </c>
      <c r="B3" s="7" t="s">
        <v>23</v>
      </c>
      <c r="C3" s="7" t="s">
        <v>24</v>
      </c>
      <c r="D3" s="7" t="s">
        <v>25</v>
      </c>
      <c r="E3" s="8">
        <v>100.25</v>
      </c>
      <c r="F3" s="7">
        <v>27.91</v>
      </c>
      <c r="G3" s="9">
        <v>128.16</v>
      </c>
      <c r="H3" s="5" t="s">
        <v>26</v>
      </c>
      <c r="I3" s="5">
        <f>6360+5</f>
        <v>6365</v>
      </c>
      <c r="J3" s="5">
        <f>I3+$M$3</f>
        <v>6295</v>
      </c>
      <c r="K3" s="6">
        <f>ROUND(J3*G3,0)</f>
        <v>806767</v>
      </c>
      <c r="M3">
        <v>-70</v>
      </c>
    </row>
    <row r="4" spans="1:11">
      <c r="A4" s="7" t="s">
        <v>23</v>
      </c>
      <c r="B4" s="7" t="s">
        <v>23</v>
      </c>
      <c r="C4" s="7" t="s">
        <v>24</v>
      </c>
      <c r="D4" s="7" t="s">
        <v>27</v>
      </c>
      <c r="E4" s="8">
        <v>100.25</v>
      </c>
      <c r="F4" s="7">
        <v>27.91</v>
      </c>
      <c r="G4" s="9">
        <v>128.16</v>
      </c>
      <c r="H4" s="5" t="s">
        <v>26</v>
      </c>
      <c r="I4" s="5">
        <v>6320</v>
      </c>
      <c r="J4" s="5">
        <f t="shared" ref="J4:J35" si="0">I4+$M$3</f>
        <v>6250</v>
      </c>
      <c r="K4" s="6">
        <f t="shared" ref="K4:K35" si="1">ROUND(J4*G4,0)</f>
        <v>801000</v>
      </c>
    </row>
    <row r="5" spans="1:11">
      <c r="A5" s="7" t="s">
        <v>23</v>
      </c>
      <c r="B5" s="7" t="s">
        <v>28</v>
      </c>
      <c r="C5" s="7" t="s">
        <v>24</v>
      </c>
      <c r="D5" s="7" t="s">
        <v>29</v>
      </c>
      <c r="E5" s="8">
        <v>100.25</v>
      </c>
      <c r="F5" s="7">
        <v>27.91</v>
      </c>
      <c r="G5" s="9">
        <v>128.16</v>
      </c>
      <c r="H5" s="5" t="s">
        <v>26</v>
      </c>
      <c r="I5" s="5">
        <v>6320</v>
      </c>
      <c r="J5" s="5">
        <f t="shared" si="0"/>
        <v>6250</v>
      </c>
      <c r="K5" s="6">
        <f t="shared" si="1"/>
        <v>801000</v>
      </c>
    </row>
    <row r="6" spans="1:11">
      <c r="A6" s="7" t="s">
        <v>23</v>
      </c>
      <c r="B6" s="7" t="s">
        <v>28</v>
      </c>
      <c r="C6" s="7" t="s">
        <v>24</v>
      </c>
      <c r="D6" s="7" t="s">
        <v>30</v>
      </c>
      <c r="E6" s="8">
        <v>100.25</v>
      </c>
      <c r="F6" s="7">
        <v>27.91</v>
      </c>
      <c r="G6" s="9">
        <v>128.16</v>
      </c>
      <c r="H6" s="5" t="s">
        <v>26</v>
      </c>
      <c r="I6" s="5">
        <v>6430</v>
      </c>
      <c r="J6" s="5">
        <f t="shared" si="0"/>
        <v>6360</v>
      </c>
      <c r="K6" s="6">
        <f t="shared" si="1"/>
        <v>815098</v>
      </c>
    </row>
    <row r="7" spans="1:11">
      <c r="A7" s="7" t="s">
        <v>23</v>
      </c>
      <c r="B7" s="7" t="s">
        <v>23</v>
      </c>
      <c r="C7" s="7" t="s">
        <v>31</v>
      </c>
      <c r="D7" s="7" t="s">
        <v>32</v>
      </c>
      <c r="E7" s="8">
        <v>100.25</v>
      </c>
      <c r="F7" s="7">
        <v>27.91</v>
      </c>
      <c r="G7" s="9">
        <v>128.16</v>
      </c>
      <c r="H7" s="5" t="s">
        <v>26</v>
      </c>
      <c r="I7" s="5">
        <f t="shared" ref="I7:I50" si="2">I3+$N$2</f>
        <v>6395</v>
      </c>
      <c r="J7" s="5">
        <f t="shared" si="0"/>
        <v>6325</v>
      </c>
      <c r="K7" s="6">
        <f t="shared" si="1"/>
        <v>810612</v>
      </c>
    </row>
    <row r="8" spans="1:11">
      <c r="A8" s="7" t="s">
        <v>23</v>
      </c>
      <c r="B8" s="8" t="s">
        <v>23</v>
      </c>
      <c r="C8" s="8" t="s">
        <v>31</v>
      </c>
      <c r="D8" s="8" t="s">
        <v>33</v>
      </c>
      <c r="E8" s="8">
        <v>100.25</v>
      </c>
      <c r="F8" s="8">
        <v>27.91</v>
      </c>
      <c r="G8" s="9">
        <v>128.16</v>
      </c>
      <c r="H8" s="5" t="s">
        <v>26</v>
      </c>
      <c r="I8" s="6">
        <f t="shared" si="2"/>
        <v>6350</v>
      </c>
      <c r="J8" s="5">
        <f t="shared" si="0"/>
        <v>6280</v>
      </c>
      <c r="K8" s="6">
        <f t="shared" si="1"/>
        <v>804845</v>
      </c>
    </row>
    <row r="9" spans="1:11">
      <c r="A9" s="7" t="s">
        <v>23</v>
      </c>
      <c r="B9" s="8" t="s">
        <v>28</v>
      </c>
      <c r="C9" s="8" t="s">
        <v>31</v>
      </c>
      <c r="D9" s="8" t="s">
        <v>34</v>
      </c>
      <c r="E9" s="8">
        <v>100.25</v>
      </c>
      <c r="F9" s="8">
        <v>27.91</v>
      </c>
      <c r="G9" s="9">
        <v>128.16</v>
      </c>
      <c r="H9" s="5" t="s">
        <v>26</v>
      </c>
      <c r="I9" s="6">
        <f t="shared" si="2"/>
        <v>6350</v>
      </c>
      <c r="J9" s="5">
        <f t="shared" si="0"/>
        <v>6280</v>
      </c>
      <c r="K9" s="6">
        <f t="shared" si="1"/>
        <v>804845</v>
      </c>
    </row>
    <row r="10" spans="1:11">
      <c r="A10" s="7" t="s">
        <v>23</v>
      </c>
      <c r="B10" s="8" t="s">
        <v>28</v>
      </c>
      <c r="C10" s="8" t="s">
        <v>31</v>
      </c>
      <c r="D10" s="8" t="s">
        <v>35</v>
      </c>
      <c r="E10" s="8">
        <v>100.25</v>
      </c>
      <c r="F10" s="8">
        <v>27.91</v>
      </c>
      <c r="G10" s="9">
        <v>128.16</v>
      </c>
      <c r="H10" s="5" t="s">
        <v>26</v>
      </c>
      <c r="I10" s="6">
        <f t="shared" si="2"/>
        <v>6460</v>
      </c>
      <c r="J10" s="5">
        <f t="shared" si="0"/>
        <v>6390</v>
      </c>
      <c r="K10" s="6">
        <f t="shared" si="1"/>
        <v>818942</v>
      </c>
    </row>
    <row r="11" spans="1:11">
      <c r="A11" s="7" t="s">
        <v>23</v>
      </c>
      <c r="B11" s="8" t="s">
        <v>23</v>
      </c>
      <c r="C11" s="8" t="s">
        <v>36</v>
      </c>
      <c r="D11" s="8" t="s">
        <v>37</v>
      </c>
      <c r="E11" s="8">
        <v>100.25</v>
      </c>
      <c r="F11" s="8">
        <v>27.91</v>
      </c>
      <c r="G11" s="9">
        <v>128.16</v>
      </c>
      <c r="H11" s="5" t="s">
        <v>26</v>
      </c>
      <c r="I11" s="5">
        <f t="shared" si="2"/>
        <v>6425</v>
      </c>
      <c r="J11" s="5">
        <f t="shared" si="0"/>
        <v>6355</v>
      </c>
      <c r="K11" s="6">
        <f t="shared" si="1"/>
        <v>814457</v>
      </c>
    </row>
    <row r="12" spans="1:11">
      <c r="A12" s="7" t="s">
        <v>23</v>
      </c>
      <c r="B12" s="8" t="s">
        <v>23</v>
      </c>
      <c r="C12" s="8" t="s">
        <v>36</v>
      </c>
      <c r="D12" s="8" t="s">
        <v>38</v>
      </c>
      <c r="E12" s="8">
        <v>100.25</v>
      </c>
      <c r="F12" s="8">
        <v>27.91</v>
      </c>
      <c r="G12" s="9">
        <v>128.16</v>
      </c>
      <c r="H12" s="5" t="s">
        <v>26</v>
      </c>
      <c r="I12" s="6">
        <f t="shared" si="2"/>
        <v>6380</v>
      </c>
      <c r="J12" s="5">
        <f t="shared" si="0"/>
        <v>6310</v>
      </c>
      <c r="K12" s="6">
        <f t="shared" si="1"/>
        <v>808690</v>
      </c>
    </row>
    <row r="13" spans="1:11">
      <c r="A13" s="7" t="s">
        <v>23</v>
      </c>
      <c r="B13" s="8" t="s">
        <v>28</v>
      </c>
      <c r="C13" s="8" t="s">
        <v>36</v>
      </c>
      <c r="D13" s="8" t="s">
        <v>39</v>
      </c>
      <c r="E13" s="8">
        <v>100.25</v>
      </c>
      <c r="F13" s="8">
        <v>27.91</v>
      </c>
      <c r="G13" s="9">
        <v>128.16</v>
      </c>
      <c r="H13" s="5" t="s">
        <v>26</v>
      </c>
      <c r="I13" s="6">
        <f t="shared" si="2"/>
        <v>6380</v>
      </c>
      <c r="J13" s="5">
        <f t="shared" si="0"/>
        <v>6310</v>
      </c>
      <c r="K13" s="6">
        <f t="shared" si="1"/>
        <v>808690</v>
      </c>
    </row>
    <row r="14" spans="1:11">
      <c r="A14" s="7" t="s">
        <v>23</v>
      </c>
      <c r="B14" s="8" t="s">
        <v>28</v>
      </c>
      <c r="C14" s="8" t="s">
        <v>36</v>
      </c>
      <c r="D14" s="8" t="s">
        <v>40</v>
      </c>
      <c r="E14" s="8">
        <v>100.25</v>
      </c>
      <c r="F14" s="8">
        <v>27.91</v>
      </c>
      <c r="G14" s="9">
        <v>128.16</v>
      </c>
      <c r="H14" s="5" t="s">
        <v>26</v>
      </c>
      <c r="I14" s="6">
        <f t="shared" si="2"/>
        <v>6490</v>
      </c>
      <c r="J14" s="5">
        <f t="shared" si="0"/>
        <v>6420</v>
      </c>
      <c r="K14" s="6">
        <f t="shared" si="1"/>
        <v>822787</v>
      </c>
    </row>
    <row r="15" spans="1:11">
      <c r="A15" s="7" t="s">
        <v>23</v>
      </c>
      <c r="B15" s="8" t="s">
        <v>23</v>
      </c>
      <c r="C15" s="8" t="s">
        <v>41</v>
      </c>
      <c r="D15" s="8" t="s">
        <v>42</v>
      </c>
      <c r="E15" s="8">
        <v>100.25</v>
      </c>
      <c r="F15" s="8">
        <v>27.91</v>
      </c>
      <c r="G15" s="9">
        <v>128.16</v>
      </c>
      <c r="H15" s="5" t="s">
        <v>26</v>
      </c>
      <c r="I15" s="5">
        <f t="shared" si="2"/>
        <v>6455</v>
      </c>
      <c r="J15" s="5">
        <f t="shared" si="0"/>
        <v>6385</v>
      </c>
      <c r="K15" s="6">
        <f t="shared" si="1"/>
        <v>818302</v>
      </c>
    </row>
    <row r="16" spans="1:19">
      <c r="A16" s="7" t="s">
        <v>23</v>
      </c>
      <c r="B16" s="8" t="s">
        <v>23</v>
      </c>
      <c r="C16" s="8" t="s">
        <v>41</v>
      </c>
      <c r="D16" s="8" t="s">
        <v>43</v>
      </c>
      <c r="E16" s="8">
        <v>100.25</v>
      </c>
      <c r="F16" s="8">
        <v>27.91</v>
      </c>
      <c r="G16" s="9">
        <v>128.16</v>
      </c>
      <c r="H16" s="5" t="s">
        <v>26</v>
      </c>
      <c r="I16" s="6">
        <f t="shared" si="2"/>
        <v>6410</v>
      </c>
      <c r="J16" s="5">
        <f t="shared" si="0"/>
        <v>6340</v>
      </c>
      <c r="K16" s="6">
        <f t="shared" si="1"/>
        <v>812534</v>
      </c>
      <c r="S16" t="s">
        <v>105</v>
      </c>
    </row>
    <row r="17" spans="1:11">
      <c r="A17" s="7" t="s">
        <v>23</v>
      </c>
      <c r="B17" s="8" t="s">
        <v>28</v>
      </c>
      <c r="C17" s="8" t="s">
        <v>41</v>
      </c>
      <c r="D17" s="8" t="s">
        <v>44</v>
      </c>
      <c r="E17" s="8">
        <v>100.25</v>
      </c>
      <c r="F17" s="8">
        <v>27.91</v>
      </c>
      <c r="G17" s="9">
        <v>128.16</v>
      </c>
      <c r="H17" s="5" t="s">
        <v>26</v>
      </c>
      <c r="I17" s="6">
        <f t="shared" si="2"/>
        <v>6410</v>
      </c>
      <c r="J17" s="5">
        <f t="shared" si="0"/>
        <v>6340</v>
      </c>
      <c r="K17" s="6">
        <f t="shared" si="1"/>
        <v>812534</v>
      </c>
    </row>
    <row r="18" spans="1:11">
      <c r="A18" s="7" t="s">
        <v>23</v>
      </c>
      <c r="B18" s="8" t="s">
        <v>28</v>
      </c>
      <c r="C18" s="8" t="s">
        <v>41</v>
      </c>
      <c r="D18" s="8" t="s">
        <v>45</v>
      </c>
      <c r="E18" s="8">
        <v>100.25</v>
      </c>
      <c r="F18" s="8">
        <v>27.91</v>
      </c>
      <c r="G18" s="9">
        <v>128.16</v>
      </c>
      <c r="H18" s="5" t="s">
        <v>26</v>
      </c>
      <c r="I18" s="6">
        <f t="shared" si="2"/>
        <v>6520</v>
      </c>
      <c r="J18" s="5">
        <f t="shared" si="0"/>
        <v>6450</v>
      </c>
      <c r="K18" s="6">
        <f t="shared" si="1"/>
        <v>826632</v>
      </c>
    </row>
    <row r="19" spans="1:11">
      <c r="A19" s="7" t="s">
        <v>23</v>
      </c>
      <c r="B19" s="8" t="s">
        <v>23</v>
      </c>
      <c r="C19" s="8" t="s">
        <v>46</v>
      </c>
      <c r="D19" s="8" t="s">
        <v>47</v>
      </c>
      <c r="E19" s="8">
        <v>100.25</v>
      </c>
      <c r="F19" s="8">
        <v>27.91</v>
      </c>
      <c r="G19" s="9">
        <v>128.16</v>
      </c>
      <c r="H19" s="5" t="s">
        <v>26</v>
      </c>
      <c r="I19" s="5">
        <f t="shared" si="2"/>
        <v>6485</v>
      </c>
      <c r="J19" s="5">
        <f t="shared" si="0"/>
        <v>6415</v>
      </c>
      <c r="K19" s="6">
        <f t="shared" si="1"/>
        <v>822146</v>
      </c>
    </row>
    <row r="20" spans="1:11">
      <c r="A20" s="7" t="s">
        <v>23</v>
      </c>
      <c r="B20" s="8" t="s">
        <v>23</v>
      </c>
      <c r="C20" s="8" t="s">
        <v>46</v>
      </c>
      <c r="D20" s="8" t="s">
        <v>48</v>
      </c>
      <c r="E20" s="8">
        <v>100.25</v>
      </c>
      <c r="F20" s="8">
        <v>27.91</v>
      </c>
      <c r="G20" s="9">
        <v>128.16</v>
      </c>
      <c r="H20" s="5" t="s">
        <v>26</v>
      </c>
      <c r="I20" s="6">
        <f t="shared" si="2"/>
        <v>6440</v>
      </c>
      <c r="J20" s="5">
        <f t="shared" si="0"/>
        <v>6370</v>
      </c>
      <c r="K20" s="6">
        <f t="shared" si="1"/>
        <v>816379</v>
      </c>
    </row>
    <row r="21" spans="1:11">
      <c r="A21" s="7" t="s">
        <v>23</v>
      </c>
      <c r="B21" s="8" t="s">
        <v>28</v>
      </c>
      <c r="C21" s="8" t="s">
        <v>46</v>
      </c>
      <c r="D21" s="8" t="s">
        <v>49</v>
      </c>
      <c r="E21" s="8">
        <v>100.25</v>
      </c>
      <c r="F21" s="8">
        <v>27.91</v>
      </c>
      <c r="G21" s="9">
        <v>128.16</v>
      </c>
      <c r="H21" s="5" t="s">
        <v>26</v>
      </c>
      <c r="I21" s="6">
        <f t="shared" si="2"/>
        <v>6440</v>
      </c>
      <c r="J21" s="5">
        <f t="shared" si="0"/>
        <v>6370</v>
      </c>
      <c r="K21" s="6">
        <f t="shared" si="1"/>
        <v>816379</v>
      </c>
    </row>
    <row r="22" spans="1:11">
      <c r="A22" s="7" t="s">
        <v>23</v>
      </c>
      <c r="B22" s="8" t="s">
        <v>28</v>
      </c>
      <c r="C22" s="8" t="s">
        <v>46</v>
      </c>
      <c r="D22" s="8" t="s">
        <v>50</v>
      </c>
      <c r="E22" s="8">
        <v>100.25</v>
      </c>
      <c r="F22" s="8">
        <v>27.91</v>
      </c>
      <c r="G22" s="9">
        <v>128.16</v>
      </c>
      <c r="H22" s="5" t="s">
        <v>26</v>
      </c>
      <c r="I22" s="6">
        <f t="shared" si="2"/>
        <v>6550</v>
      </c>
      <c r="J22" s="5">
        <f t="shared" si="0"/>
        <v>6480</v>
      </c>
      <c r="K22" s="6">
        <f t="shared" si="1"/>
        <v>830477</v>
      </c>
    </row>
    <row r="23" spans="1:11">
      <c r="A23" s="7" t="s">
        <v>23</v>
      </c>
      <c r="B23" s="8" t="s">
        <v>23</v>
      </c>
      <c r="C23" s="8" t="s">
        <v>51</v>
      </c>
      <c r="D23" s="8" t="s">
        <v>52</v>
      </c>
      <c r="E23" s="8">
        <v>100.25</v>
      </c>
      <c r="F23" s="8">
        <v>27.91</v>
      </c>
      <c r="G23" s="9">
        <v>128.16</v>
      </c>
      <c r="H23" s="5" t="s">
        <v>26</v>
      </c>
      <c r="I23" s="5">
        <f t="shared" si="2"/>
        <v>6515</v>
      </c>
      <c r="J23" s="5">
        <f t="shared" si="0"/>
        <v>6445</v>
      </c>
      <c r="K23" s="6">
        <f t="shared" si="1"/>
        <v>825991</v>
      </c>
    </row>
    <row r="24" spans="1:11">
      <c r="A24" s="7" t="s">
        <v>23</v>
      </c>
      <c r="B24" s="8" t="s">
        <v>23</v>
      </c>
      <c r="C24" s="8" t="s">
        <v>51</v>
      </c>
      <c r="D24" s="8" t="s">
        <v>53</v>
      </c>
      <c r="E24" s="8">
        <v>100.25</v>
      </c>
      <c r="F24" s="8">
        <v>27.91</v>
      </c>
      <c r="G24" s="9">
        <v>128.16</v>
      </c>
      <c r="H24" s="5" t="s">
        <v>26</v>
      </c>
      <c r="I24" s="6">
        <f t="shared" si="2"/>
        <v>6470</v>
      </c>
      <c r="J24" s="5">
        <f t="shared" si="0"/>
        <v>6400</v>
      </c>
      <c r="K24" s="6">
        <f t="shared" si="1"/>
        <v>820224</v>
      </c>
    </row>
    <row r="25" spans="1:11">
      <c r="A25" s="7" t="s">
        <v>23</v>
      </c>
      <c r="B25" s="8" t="s">
        <v>28</v>
      </c>
      <c r="C25" s="8" t="s">
        <v>51</v>
      </c>
      <c r="D25" s="8" t="s">
        <v>54</v>
      </c>
      <c r="E25" s="8">
        <v>100.25</v>
      </c>
      <c r="F25" s="8">
        <v>27.91</v>
      </c>
      <c r="G25" s="9">
        <v>128.16</v>
      </c>
      <c r="H25" s="5" t="s">
        <v>26</v>
      </c>
      <c r="I25" s="6">
        <f t="shared" si="2"/>
        <v>6470</v>
      </c>
      <c r="J25" s="5">
        <f t="shared" si="0"/>
        <v>6400</v>
      </c>
      <c r="K25" s="6">
        <f t="shared" si="1"/>
        <v>820224</v>
      </c>
    </row>
    <row r="26" spans="1:11">
      <c r="A26" s="7" t="s">
        <v>23</v>
      </c>
      <c r="B26" s="8" t="s">
        <v>28</v>
      </c>
      <c r="C26" s="8" t="s">
        <v>51</v>
      </c>
      <c r="D26" s="8" t="s">
        <v>55</v>
      </c>
      <c r="E26" s="8">
        <v>100.25</v>
      </c>
      <c r="F26" s="8">
        <v>27.91</v>
      </c>
      <c r="G26" s="9">
        <v>128.16</v>
      </c>
      <c r="H26" s="5" t="s">
        <v>26</v>
      </c>
      <c r="I26" s="6">
        <f t="shared" si="2"/>
        <v>6580</v>
      </c>
      <c r="J26" s="5">
        <f t="shared" si="0"/>
        <v>6510</v>
      </c>
      <c r="K26" s="6">
        <f t="shared" si="1"/>
        <v>834322</v>
      </c>
    </row>
    <row r="27" spans="1:11">
      <c r="A27" s="7" t="s">
        <v>23</v>
      </c>
      <c r="B27" s="8" t="s">
        <v>23</v>
      </c>
      <c r="C27" s="8" t="s">
        <v>56</v>
      </c>
      <c r="D27" s="8" t="s">
        <v>57</v>
      </c>
      <c r="E27" s="8">
        <v>100.25</v>
      </c>
      <c r="F27" s="8">
        <v>27.91</v>
      </c>
      <c r="G27" s="9">
        <v>128.16</v>
      </c>
      <c r="H27" s="5" t="s">
        <v>26</v>
      </c>
      <c r="I27" s="5">
        <f t="shared" si="2"/>
        <v>6545</v>
      </c>
      <c r="J27" s="5">
        <f t="shared" si="0"/>
        <v>6475</v>
      </c>
      <c r="K27" s="6">
        <f t="shared" si="1"/>
        <v>829836</v>
      </c>
    </row>
    <row r="28" spans="1:11">
      <c r="A28" s="7" t="s">
        <v>23</v>
      </c>
      <c r="B28" s="8" t="s">
        <v>23</v>
      </c>
      <c r="C28" s="8" t="s">
        <v>56</v>
      </c>
      <c r="D28" s="8" t="s">
        <v>58</v>
      </c>
      <c r="E28" s="8">
        <v>100.25</v>
      </c>
      <c r="F28" s="8">
        <v>27.91</v>
      </c>
      <c r="G28" s="9">
        <v>128.16</v>
      </c>
      <c r="H28" s="5" t="s">
        <v>26</v>
      </c>
      <c r="I28" s="6">
        <f t="shared" si="2"/>
        <v>6500</v>
      </c>
      <c r="J28" s="5">
        <f t="shared" si="0"/>
        <v>6430</v>
      </c>
      <c r="K28" s="6">
        <f t="shared" si="1"/>
        <v>824069</v>
      </c>
    </row>
    <row r="29" spans="1:11">
      <c r="A29" s="7" t="s">
        <v>23</v>
      </c>
      <c r="B29" s="8" t="s">
        <v>28</v>
      </c>
      <c r="C29" s="8" t="s">
        <v>56</v>
      </c>
      <c r="D29" s="8" t="s">
        <v>59</v>
      </c>
      <c r="E29" s="8">
        <v>100.25</v>
      </c>
      <c r="F29" s="8">
        <v>27.91</v>
      </c>
      <c r="G29" s="9">
        <v>128.16</v>
      </c>
      <c r="H29" s="5" t="s">
        <v>26</v>
      </c>
      <c r="I29" s="6">
        <f t="shared" si="2"/>
        <v>6500</v>
      </c>
      <c r="J29" s="5">
        <f t="shared" si="0"/>
        <v>6430</v>
      </c>
      <c r="K29" s="6">
        <f t="shared" si="1"/>
        <v>824069</v>
      </c>
    </row>
    <row r="30" spans="1:11">
      <c r="A30" s="7" t="s">
        <v>23</v>
      </c>
      <c r="B30" s="8" t="s">
        <v>28</v>
      </c>
      <c r="C30" s="8" t="s">
        <v>56</v>
      </c>
      <c r="D30" s="8" t="s">
        <v>60</v>
      </c>
      <c r="E30" s="8">
        <v>100.25</v>
      </c>
      <c r="F30" s="8">
        <v>27.91</v>
      </c>
      <c r="G30" s="9">
        <v>128.16</v>
      </c>
      <c r="H30" s="5" t="s">
        <v>26</v>
      </c>
      <c r="I30" s="6">
        <f t="shared" si="2"/>
        <v>6610</v>
      </c>
      <c r="J30" s="5">
        <f t="shared" si="0"/>
        <v>6540</v>
      </c>
      <c r="K30" s="6">
        <f t="shared" si="1"/>
        <v>838166</v>
      </c>
    </row>
    <row r="31" spans="1:11">
      <c r="A31" s="7" t="s">
        <v>23</v>
      </c>
      <c r="B31" s="8" t="s">
        <v>23</v>
      </c>
      <c r="C31" s="8" t="s">
        <v>61</v>
      </c>
      <c r="D31" s="8" t="s">
        <v>62</v>
      </c>
      <c r="E31" s="8">
        <v>100.25</v>
      </c>
      <c r="F31" s="8">
        <v>27.91</v>
      </c>
      <c r="G31" s="9">
        <v>128.16</v>
      </c>
      <c r="H31" s="5" t="s">
        <v>26</v>
      </c>
      <c r="I31" s="5">
        <f t="shared" si="2"/>
        <v>6575</v>
      </c>
      <c r="J31" s="5">
        <f t="shared" si="0"/>
        <v>6505</v>
      </c>
      <c r="K31" s="6">
        <f t="shared" si="1"/>
        <v>833681</v>
      </c>
    </row>
    <row r="32" spans="1:11">
      <c r="A32" s="7" t="s">
        <v>23</v>
      </c>
      <c r="B32" s="8" t="s">
        <v>23</v>
      </c>
      <c r="C32" s="8" t="s">
        <v>61</v>
      </c>
      <c r="D32" s="8" t="s">
        <v>63</v>
      </c>
      <c r="E32" s="8">
        <v>100.25</v>
      </c>
      <c r="F32" s="8">
        <v>27.91</v>
      </c>
      <c r="G32" s="9">
        <v>128.16</v>
      </c>
      <c r="H32" s="5" t="s">
        <v>26</v>
      </c>
      <c r="I32" s="6">
        <f t="shared" si="2"/>
        <v>6530</v>
      </c>
      <c r="J32" s="5">
        <f t="shared" si="0"/>
        <v>6460</v>
      </c>
      <c r="K32" s="6">
        <f t="shared" si="1"/>
        <v>827914</v>
      </c>
    </row>
    <row r="33" spans="1:14">
      <c r="A33" s="7" t="s">
        <v>23</v>
      </c>
      <c r="B33" s="8" t="s">
        <v>28</v>
      </c>
      <c r="C33" s="8" t="s">
        <v>61</v>
      </c>
      <c r="D33" s="8" t="s">
        <v>64</v>
      </c>
      <c r="E33" s="8">
        <v>100.25</v>
      </c>
      <c r="F33" s="8">
        <v>27.91</v>
      </c>
      <c r="G33" s="9">
        <v>128.16</v>
      </c>
      <c r="H33" s="5" t="s">
        <v>26</v>
      </c>
      <c r="I33" s="6">
        <f t="shared" si="2"/>
        <v>6530</v>
      </c>
      <c r="J33" s="5">
        <f t="shared" si="0"/>
        <v>6460</v>
      </c>
      <c r="K33" s="6">
        <f t="shared" si="1"/>
        <v>827914</v>
      </c>
      <c r="N33">
        <f>MAX(J3:J58)</f>
        <v>6690</v>
      </c>
    </row>
    <row r="34" spans="1:14">
      <c r="A34" s="7" t="s">
        <v>23</v>
      </c>
      <c r="B34" s="8" t="s">
        <v>28</v>
      </c>
      <c r="C34" s="8" t="s">
        <v>61</v>
      </c>
      <c r="D34" s="8" t="s">
        <v>65</v>
      </c>
      <c r="E34" s="8">
        <v>100.25</v>
      </c>
      <c r="F34" s="8">
        <v>27.91</v>
      </c>
      <c r="G34" s="9">
        <v>128.16</v>
      </c>
      <c r="H34" s="5" t="s">
        <v>26</v>
      </c>
      <c r="I34" s="6">
        <f t="shared" si="2"/>
        <v>6640</v>
      </c>
      <c r="J34" s="5">
        <f t="shared" si="0"/>
        <v>6570</v>
      </c>
      <c r="K34" s="6">
        <f t="shared" si="1"/>
        <v>842011</v>
      </c>
      <c r="N34">
        <f>MAX(I3:I58)</f>
        <v>6760</v>
      </c>
    </row>
    <row r="35" spans="1:11">
      <c r="A35" s="7" t="s">
        <v>23</v>
      </c>
      <c r="B35" s="8" t="s">
        <v>23</v>
      </c>
      <c r="C35" s="8" t="s">
        <v>66</v>
      </c>
      <c r="D35" s="8" t="s">
        <v>67</v>
      </c>
      <c r="E35" s="8">
        <v>100.25</v>
      </c>
      <c r="F35" s="8">
        <v>27.91</v>
      </c>
      <c r="G35" s="9">
        <v>128.16</v>
      </c>
      <c r="H35" s="5" t="s">
        <v>26</v>
      </c>
      <c r="I35" s="5">
        <f t="shared" si="2"/>
        <v>6605</v>
      </c>
      <c r="J35" s="5">
        <f t="shared" si="0"/>
        <v>6535</v>
      </c>
      <c r="K35" s="6">
        <f t="shared" si="1"/>
        <v>837526</v>
      </c>
    </row>
    <row r="36" spans="1:11">
      <c r="A36" s="7" t="s">
        <v>23</v>
      </c>
      <c r="B36" s="8" t="s">
        <v>23</v>
      </c>
      <c r="C36" s="8" t="s">
        <v>66</v>
      </c>
      <c r="D36" s="8" t="s">
        <v>68</v>
      </c>
      <c r="E36" s="8">
        <v>100.25</v>
      </c>
      <c r="F36" s="8">
        <v>27.91</v>
      </c>
      <c r="G36" s="9">
        <v>128.16</v>
      </c>
      <c r="H36" s="5" t="s">
        <v>26</v>
      </c>
      <c r="I36" s="6">
        <f t="shared" si="2"/>
        <v>6560</v>
      </c>
      <c r="J36" s="5">
        <f t="shared" ref="J36:J58" si="3">I36+$M$3</f>
        <v>6490</v>
      </c>
      <c r="K36" s="6">
        <f t="shared" ref="K36:K58" si="4">ROUND(J36*G36,0)</f>
        <v>831758</v>
      </c>
    </row>
    <row r="37" spans="1:11">
      <c r="A37" s="7" t="s">
        <v>23</v>
      </c>
      <c r="B37" s="8" t="s">
        <v>28</v>
      </c>
      <c r="C37" s="8" t="s">
        <v>66</v>
      </c>
      <c r="D37" s="8" t="s">
        <v>69</v>
      </c>
      <c r="E37" s="8">
        <v>100.25</v>
      </c>
      <c r="F37" s="8">
        <v>27.91</v>
      </c>
      <c r="G37" s="9">
        <v>128.16</v>
      </c>
      <c r="H37" s="5" t="s">
        <v>26</v>
      </c>
      <c r="I37" s="6">
        <f t="shared" si="2"/>
        <v>6560</v>
      </c>
      <c r="J37" s="5">
        <f t="shared" si="3"/>
        <v>6490</v>
      </c>
      <c r="K37" s="6">
        <f t="shared" si="4"/>
        <v>831758</v>
      </c>
    </row>
    <row r="38" spans="1:11">
      <c r="A38" s="7" t="s">
        <v>23</v>
      </c>
      <c r="B38" s="8" t="s">
        <v>28</v>
      </c>
      <c r="C38" s="8" t="s">
        <v>66</v>
      </c>
      <c r="D38" s="8" t="s">
        <v>70</v>
      </c>
      <c r="E38" s="8">
        <v>100.25</v>
      </c>
      <c r="F38" s="8">
        <v>27.91</v>
      </c>
      <c r="G38" s="9">
        <v>128.16</v>
      </c>
      <c r="H38" s="5" t="s">
        <v>26</v>
      </c>
      <c r="I38" s="6">
        <f t="shared" si="2"/>
        <v>6670</v>
      </c>
      <c r="J38" s="5">
        <f t="shared" si="3"/>
        <v>6600</v>
      </c>
      <c r="K38" s="6">
        <f t="shared" si="4"/>
        <v>845856</v>
      </c>
    </row>
    <row r="39" spans="1:11">
      <c r="A39" s="7" t="s">
        <v>23</v>
      </c>
      <c r="B39" s="8" t="s">
        <v>23</v>
      </c>
      <c r="C39" s="8" t="s">
        <v>71</v>
      </c>
      <c r="D39" s="8" t="s">
        <v>72</v>
      </c>
      <c r="E39" s="8">
        <v>100.25</v>
      </c>
      <c r="F39" s="8">
        <v>27.91</v>
      </c>
      <c r="G39" s="9">
        <v>128.16</v>
      </c>
      <c r="H39" s="5" t="s">
        <v>26</v>
      </c>
      <c r="I39" s="5">
        <f t="shared" si="2"/>
        <v>6635</v>
      </c>
      <c r="J39" s="5">
        <f t="shared" si="3"/>
        <v>6565</v>
      </c>
      <c r="K39" s="6">
        <f t="shared" si="4"/>
        <v>841370</v>
      </c>
    </row>
    <row r="40" spans="1:11">
      <c r="A40" s="7" t="s">
        <v>23</v>
      </c>
      <c r="B40" s="8" t="s">
        <v>23</v>
      </c>
      <c r="C40" s="8" t="s">
        <v>71</v>
      </c>
      <c r="D40" s="8" t="s">
        <v>73</v>
      </c>
      <c r="E40" s="8">
        <v>100.25</v>
      </c>
      <c r="F40" s="8">
        <v>27.91</v>
      </c>
      <c r="G40" s="9">
        <v>128.16</v>
      </c>
      <c r="H40" s="5" t="s">
        <v>26</v>
      </c>
      <c r="I40" s="6">
        <f t="shared" si="2"/>
        <v>6590</v>
      </c>
      <c r="J40" s="5">
        <f t="shared" si="3"/>
        <v>6520</v>
      </c>
      <c r="K40" s="6">
        <f t="shared" si="4"/>
        <v>835603</v>
      </c>
    </row>
    <row r="41" spans="1:11">
      <c r="A41" s="7" t="s">
        <v>23</v>
      </c>
      <c r="B41" s="8" t="s">
        <v>28</v>
      </c>
      <c r="C41" s="8" t="s">
        <v>71</v>
      </c>
      <c r="D41" s="8" t="s">
        <v>74</v>
      </c>
      <c r="E41" s="8">
        <v>100.25</v>
      </c>
      <c r="F41" s="8">
        <v>27.91</v>
      </c>
      <c r="G41" s="9">
        <v>128.16</v>
      </c>
      <c r="H41" s="5" t="s">
        <v>26</v>
      </c>
      <c r="I41" s="6">
        <f t="shared" si="2"/>
        <v>6590</v>
      </c>
      <c r="J41" s="5">
        <f t="shared" si="3"/>
        <v>6520</v>
      </c>
      <c r="K41" s="6">
        <f t="shared" si="4"/>
        <v>835603</v>
      </c>
    </row>
    <row r="42" spans="1:11">
      <c r="A42" s="7" t="s">
        <v>23</v>
      </c>
      <c r="B42" s="8" t="s">
        <v>28</v>
      </c>
      <c r="C42" s="8" t="s">
        <v>71</v>
      </c>
      <c r="D42" s="8" t="s">
        <v>75</v>
      </c>
      <c r="E42" s="8">
        <v>100.25</v>
      </c>
      <c r="F42" s="8">
        <v>27.91</v>
      </c>
      <c r="G42" s="9">
        <v>128.16</v>
      </c>
      <c r="H42" s="5" t="s">
        <v>26</v>
      </c>
      <c r="I42" s="6">
        <f t="shared" si="2"/>
        <v>6700</v>
      </c>
      <c r="J42" s="5">
        <f t="shared" si="3"/>
        <v>6630</v>
      </c>
      <c r="K42" s="6">
        <f t="shared" si="4"/>
        <v>849701</v>
      </c>
    </row>
    <row r="43" spans="1:11">
      <c r="A43" s="7" t="s">
        <v>23</v>
      </c>
      <c r="B43" s="8" t="s">
        <v>23</v>
      </c>
      <c r="C43" s="8" t="s">
        <v>76</v>
      </c>
      <c r="D43" s="8" t="s">
        <v>77</v>
      </c>
      <c r="E43" s="8">
        <v>100.25</v>
      </c>
      <c r="F43" s="8">
        <v>27.91</v>
      </c>
      <c r="G43" s="9">
        <v>128.16</v>
      </c>
      <c r="H43" s="5" t="s">
        <v>26</v>
      </c>
      <c r="I43" s="5">
        <f t="shared" si="2"/>
        <v>6665</v>
      </c>
      <c r="J43" s="5">
        <f t="shared" si="3"/>
        <v>6595</v>
      </c>
      <c r="K43" s="6">
        <f t="shared" si="4"/>
        <v>845215</v>
      </c>
    </row>
    <row r="44" spans="1:11">
      <c r="A44" s="7" t="s">
        <v>23</v>
      </c>
      <c r="B44" s="8" t="s">
        <v>23</v>
      </c>
      <c r="C44" s="8" t="s">
        <v>76</v>
      </c>
      <c r="D44" s="8" t="s">
        <v>78</v>
      </c>
      <c r="E44" s="8">
        <v>100.25</v>
      </c>
      <c r="F44" s="8">
        <v>27.91</v>
      </c>
      <c r="G44" s="9">
        <v>128.16</v>
      </c>
      <c r="H44" s="5" t="s">
        <v>26</v>
      </c>
      <c r="I44" s="6">
        <f t="shared" si="2"/>
        <v>6620</v>
      </c>
      <c r="J44" s="5">
        <f t="shared" si="3"/>
        <v>6550</v>
      </c>
      <c r="K44" s="6">
        <f t="shared" si="4"/>
        <v>839448</v>
      </c>
    </row>
    <row r="45" spans="1:11">
      <c r="A45" s="7" t="s">
        <v>23</v>
      </c>
      <c r="B45" s="8" t="s">
        <v>28</v>
      </c>
      <c r="C45" s="8" t="s">
        <v>76</v>
      </c>
      <c r="D45" s="8" t="s">
        <v>79</v>
      </c>
      <c r="E45" s="8">
        <v>100.25</v>
      </c>
      <c r="F45" s="8">
        <v>27.91</v>
      </c>
      <c r="G45" s="9">
        <v>128.16</v>
      </c>
      <c r="H45" s="5" t="s">
        <v>26</v>
      </c>
      <c r="I45" s="6">
        <f t="shared" si="2"/>
        <v>6620</v>
      </c>
      <c r="J45" s="5">
        <f t="shared" si="3"/>
        <v>6550</v>
      </c>
      <c r="K45" s="6">
        <f t="shared" si="4"/>
        <v>839448</v>
      </c>
    </row>
    <row r="46" spans="1:11">
      <c r="A46" s="7" t="s">
        <v>23</v>
      </c>
      <c r="B46" s="8" t="s">
        <v>28</v>
      </c>
      <c r="C46" s="8" t="s">
        <v>76</v>
      </c>
      <c r="D46" s="8" t="s">
        <v>80</v>
      </c>
      <c r="E46" s="8">
        <v>100.25</v>
      </c>
      <c r="F46" s="8">
        <v>27.91</v>
      </c>
      <c r="G46" s="9">
        <v>128.16</v>
      </c>
      <c r="H46" s="5" t="s">
        <v>26</v>
      </c>
      <c r="I46" s="6">
        <f t="shared" si="2"/>
        <v>6730</v>
      </c>
      <c r="J46" s="5">
        <f t="shared" si="3"/>
        <v>6660</v>
      </c>
      <c r="K46" s="6">
        <f t="shared" si="4"/>
        <v>853546</v>
      </c>
    </row>
    <row r="47" spans="1:11">
      <c r="A47" s="7" t="s">
        <v>23</v>
      </c>
      <c r="B47" s="8" t="s">
        <v>23</v>
      </c>
      <c r="C47" s="8" t="s">
        <v>81</v>
      </c>
      <c r="D47" s="8" t="s">
        <v>82</v>
      </c>
      <c r="E47" s="8">
        <v>100.25</v>
      </c>
      <c r="F47" s="8">
        <v>27.91</v>
      </c>
      <c r="G47" s="9">
        <v>128.16</v>
      </c>
      <c r="H47" s="5" t="s">
        <v>26</v>
      </c>
      <c r="I47" s="5">
        <f t="shared" si="2"/>
        <v>6695</v>
      </c>
      <c r="J47" s="5">
        <f t="shared" si="3"/>
        <v>6625</v>
      </c>
      <c r="K47" s="6">
        <f t="shared" si="4"/>
        <v>849060</v>
      </c>
    </row>
    <row r="48" spans="1:11">
      <c r="A48" s="7" t="s">
        <v>23</v>
      </c>
      <c r="B48" s="8" t="s">
        <v>23</v>
      </c>
      <c r="C48" s="8" t="s">
        <v>81</v>
      </c>
      <c r="D48" s="8" t="s">
        <v>83</v>
      </c>
      <c r="E48" s="8">
        <v>100.25</v>
      </c>
      <c r="F48" s="8">
        <v>27.91</v>
      </c>
      <c r="G48" s="9">
        <v>128.16</v>
      </c>
      <c r="H48" s="5" t="s">
        <v>26</v>
      </c>
      <c r="I48" s="6">
        <f t="shared" si="2"/>
        <v>6650</v>
      </c>
      <c r="J48" s="5">
        <f t="shared" si="3"/>
        <v>6580</v>
      </c>
      <c r="K48" s="6">
        <f t="shared" si="4"/>
        <v>843293</v>
      </c>
    </row>
    <row r="49" spans="1:11">
      <c r="A49" s="7" t="s">
        <v>23</v>
      </c>
      <c r="B49" s="8" t="s">
        <v>28</v>
      </c>
      <c r="C49" s="8" t="s">
        <v>81</v>
      </c>
      <c r="D49" s="8" t="s">
        <v>84</v>
      </c>
      <c r="E49" s="8">
        <v>100.25</v>
      </c>
      <c r="F49" s="8">
        <v>27.91</v>
      </c>
      <c r="G49" s="9">
        <v>128.16</v>
      </c>
      <c r="H49" s="5" t="s">
        <v>26</v>
      </c>
      <c r="I49" s="6">
        <f t="shared" si="2"/>
        <v>6650</v>
      </c>
      <c r="J49" s="5">
        <f t="shared" si="3"/>
        <v>6580</v>
      </c>
      <c r="K49" s="6">
        <f t="shared" si="4"/>
        <v>843293</v>
      </c>
    </row>
    <row r="50" spans="1:11">
      <c r="A50" s="7" t="s">
        <v>23</v>
      </c>
      <c r="B50" s="8" t="s">
        <v>28</v>
      </c>
      <c r="C50" s="8" t="s">
        <v>81</v>
      </c>
      <c r="D50" s="8" t="s">
        <v>85</v>
      </c>
      <c r="E50" s="8">
        <v>100.25</v>
      </c>
      <c r="F50" s="8">
        <v>27.91</v>
      </c>
      <c r="G50" s="9">
        <v>128.16</v>
      </c>
      <c r="H50" s="5" t="s">
        <v>26</v>
      </c>
      <c r="I50" s="6">
        <f t="shared" si="2"/>
        <v>6760</v>
      </c>
      <c r="J50" s="5">
        <f t="shared" si="3"/>
        <v>6690</v>
      </c>
      <c r="K50" s="6">
        <f t="shared" si="4"/>
        <v>857390</v>
      </c>
    </row>
    <row r="51" spans="1:11">
      <c r="A51" s="7" t="s">
        <v>23</v>
      </c>
      <c r="B51" s="8" t="s">
        <v>23</v>
      </c>
      <c r="C51" s="8" t="s">
        <v>86</v>
      </c>
      <c r="D51" s="8" t="s">
        <v>87</v>
      </c>
      <c r="E51" s="8">
        <v>100.25</v>
      </c>
      <c r="F51" s="8">
        <v>27.91</v>
      </c>
      <c r="G51" s="9">
        <v>128.16</v>
      </c>
      <c r="H51" s="5" t="s">
        <v>26</v>
      </c>
      <c r="I51" s="5">
        <f>I47+$N$2-100</f>
        <v>6625</v>
      </c>
      <c r="J51" s="5">
        <f t="shared" si="3"/>
        <v>6555</v>
      </c>
      <c r="K51" s="6">
        <f t="shared" si="4"/>
        <v>840089</v>
      </c>
    </row>
    <row r="52" spans="1:11">
      <c r="A52" s="7" t="s">
        <v>23</v>
      </c>
      <c r="B52" s="8" t="s">
        <v>23</v>
      </c>
      <c r="C52" s="8" t="s">
        <v>86</v>
      </c>
      <c r="D52" s="8" t="s">
        <v>88</v>
      </c>
      <c r="E52" s="8">
        <v>100.25</v>
      </c>
      <c r="F52" s="8">
        <v>27.91</v>
      </c>
      <c r="G52" s="9">
        <v>128.16</v>
      </c>
      <c r="H52" s="5" t="s">
        <v>26</v>
      </c>
      <c r="I52" s="6">
        <f>I48+$N$2-100</f>
        <v>6580</v>
      </c>
      <c r="J52" s="5">
        <f t="shared" si="3"/>
        <v>6510</v>
      </c>
      <c r="K52" s="6">
        <f t="shared" si="4"/>
        <v>834322</v>
      </c>
    </row>
    <row r="53" spans="1:11">
      <c r="A53" s="7" t="s">
        <v>23</v>
      </c>
      <c r="B53" s="8" t="s">
        <v>28</v>
      </c>
      <c r="C53" s="8" t="s">
        <v>86</v>
      </c>
      <c r="D53" s="8" t="s">
        <v>89</v>
      </c>
      <c r="E53" s="8">
        <v>100.25</v>
      </c>
      <c r="F53" s="8">
        <v>27.91</v>
      </c>
      <c r="G53" s="9">
        <v>128.16</v>
      </c>
      <c r="H53" s="5" t="s">
        <v>26</v>
      </c>
      <c r="I53" s="6">
        <f>I49+$N$2-100</f>
        <v>6580</v>
      </c>
      <c r="J53" s="5">
        <f t="shared" si="3"/>
        <v>6510</v>
      </c>
      <c r="K53" s="6">
        <f t="shared" si="4"/>
        <v>834322</v>
      </c>
    </row>
    <row r="54" spans="1:11">
      <c r="A54" s="7" t="s">
        <v>23</v>
      </c>
      <c r="B54" s="8" t="s">
        <v>28</v>
      </c>
      <c r="C54" s="8" t="s">
        <v>86</v>
      </c>
      <c r="D54" s="8" t="s">
        <v>90</v>
      </c>
      <c r="E54" s="8">
        <v>100.25</v>
      </c>
      <c r="F54" s="8">
        <v>27.91</v>
      </c>
      <c r="G54" s="9">
        <v>128.16</v>
      </c>
      <c r="H54" s="5" t="s">
        <v>26</v>
      </c>
      <c r="I54" s="6">
        <f>I50+$N$2-100</f>
        <v>6690</v>
      </c>
      <c r="J54" s="5">
        <f t="shared" si="3"/>
        <v>6620</v>
      </c>
      <c r="K54" s="6">
        <f t="shared" si="4"/>
        <v>848419</v>
      </c>
    </row>
    <row r="55" spans="1:11">
      <c r="A55" s="7" t="s">
        <v>23</v>
      </c>
      <c r="B55" s="8" t="s">
        <v>23</v>
      </c>
      <c r="C55" s="8" t="s">
        <v>91</v>
      </c>
      <c r="D55" s="8" t="s">
        <v>92</v>
      </c>
      <c r="E55" s="8">
        <v>100.25</v>
      </c>
      <c r="F55" s="8">
        <v>27.91</v>
      </c>
      <c r="G55" s="9">
        <v>128.16</v>
      </c>
      <c r="H55" s="5" t="s">
        <v>26</v>
      </c>
      <c r="I55" s="5">
        <f>I51+$N$2-300</f>
        <v>6355</v>
      </c>
      <c r="J55" s="5">
        <f t="shared" si="3"/>
        <v>6285</v>
      </c>
      <c r="K55" s="6">
        <f t="shared" si="4"/>
        <v>805486</v>
      </c>
    </row>
    <row r="56" spans="1:11">
      <c r="A56" s="7" t="s">
        <v>23</v>
      </c>
      <c r="B56" s="8" t="s">
        <v>23</v>
      </c>
      <c r="C56" s="8" t="s">
        <v>91</v>
      </c>
      <c r="D56" s="8" t="s">
        <v>93</v>
      </c>
      <c r="E56" s="8">
        <v>100.25</v>
      </c>
      <c r="F56" s="8">
        <v>27.91</v>
      </c>
      <c r="G56" s="9">
        <v>128.16</v>
      </c>
      <c r="H56" s="5" t="s">
        <v>26</v>
      </c>
      <c r="I56" s="6">
        <f>I52+$N$2-300</f>
        <v>6310</v>
      </c>
      <c r="J56" s="5">
        <f t="shared" si="3"/>
        <v>6240</v>
      </c>
      <c r="K56" s="6">
        <f t="shared" si="4"/>
        <v>799718</v>
      </c>
    </row>
    <row r="57" spans="1:11">
      <c r="A57" s="7" t="s">
        <v>23</v>
      </c>
      <c r="B57" s="8" t="s">
        <v>28</v>
      </c>
      <c r="C57" s="8" t="s">
        <v>91</v>
      </c>
      <c r="D57" s="8" t="s">
        <v>94</v>
      </c>
      <c r="E57" s="8">
        <v>100.25</v>
      </c>
      <c r="F57" s="8">
        <v>27.91</v>
      </c>
      <c r="G57" s="9">
        <v>128.16</v>
      </c>
      <c r="H57" s="5" t="s">
        <v>26</v>
      </c>
      <c r="I57" s="6">
        <f>I53+$N$2-300</f>
        <v>6310</v>
      </c>
      <c r="J57" s="5">
        <f t="shared" si="3"/>
        <v>6240</v>
      </c>
      <c r="K57" s="6">
        <f t="shared" si="4"/>
        <v>799718</v>
      </c>
    </row>
    <row r="58" spans="1:11">
      <c r="A58" s="7" t="s">
        <v>23</v>
      </c>
      <c r="B58" s="8" t="s">
        <v>28</v>
      </c>
      <c r="C58" s="8" t="s">
        <v>91</v>
      </c>
      <c r="D58" s="8" t="s">
        <v>95</v>
      </c>
      <c r="E58" s="8">
        <v>100.25</v>
      </c>
      <c r="F58" s="8">
        <v>27.91</v>
      </c>
      <c r="G58" s="9">
        <v>128.16</v>
      </c>
      <c r="H58" s="5" t="s">
        <v>26</v>
      </c>
      <c r="I58" s="6">
        <f>I54+$N$2-300</f>
        <v>6420</v>
      </c>
      <c r="J58" s="5">
        <f t="shared" si="3"/>
        <v>6350</v>
      </c>
      <c r="K58" s="6">
        <f t="shared" si="4"/>
        <v>813816</v>
      </c>
    </row>
    <row r="59" spans="7:11">
      <c r="G59">
        <f>SUM(G3:G58)</f>
        <v>7176.95999999999</v>
      </c>
      <c r="K59">
        <f>SUM(K3:K58)</f>
        <v>46277295</v>
      </c>
    </row>
    <row r="61" spans="9:9">
      <c r="I61">
        <f>K59/G59</f>
        <v>6448.03579788658</v>
      </c>
    </row>
  </sheetData>
  <mergeCells count="8">
    <mergeCell ref="E1:G1"/>
    <mergeCell ref="A1:A2"/>
    <mergeCell ref="B1:B2"/>
    <mergeCell ref="C1:C2"/>
    <mergeCell ref="D1:D2"/>
    <mergeCell ref="H1:H2"/>
    <mergeCell ref="I1:I2"/>
    <mergeCell ref="K1:K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模板</vt:lpstr>
      <vt:lpstr>测算表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范田</cp:lastModifiedBy>
  <dcterms:created xsi:type="dcterms:W3CDTF">2006-09-13T11:21:00Z</dcterms:created>
  <cp:lastPrinted>2018-09-04T08:29:00Z</cp:lastPrinted>
  <dcterms:modified xsi:type="dcterms:W3CDTF">2026-05-20T02:14:05Z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DED64A70F91A424B87A643B443176065_13</vt:lpwstr>
  </property>
</Properties>
</file>