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975" activeTab="0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</sheets>
  <definedNames>
    <definedName name="_xlnm.Print_Area" localSheetId="0">'附件1'!$A$1:$H$107</definedName>
    <definedName name="_xlnm.Print_Area" localSheetId="1">'附件2'!$A$1:$L$107</definedName>
    <definedName name="_xlnm.Print_Titles" localSheetId="1">'附件2'!$2:$4</definedName>
    <definedName name="_xlnm.Print_Area" localSheetId="3">'附件4'!$A$1:$E$47</definedName>
    <definedName name="_xlnm.Print_Area" localSheetId="2">'附件3'!$A$1:$D$14</definedName>
    <definedName name="_xlnm.Print_Titles" localSheetId="4">'附件5'!$1:$5</definedName>
  </definedNames>
  <calcPr fullCalcOnLoad="1"/>
</workbook>
</file>

<file path=xl/sharedStrings.xml><?xml version="1.0" encoding="utf-8"?>
<sst xmlns="http://schemas.openxmlformats.org/spreadsheetml/2006/main" count="383" uniqueCount="165">
  <si>
    <t>附件1</t>
  </si>
  <si>
    <t>2023年省级财政衔接推进乡村振兴补助资金（现代农业发展）分配表</t>
  </si>
  <si>
    <t>单位：万元</t>
  </si>
  <si>
    <t>序号</t>
  </si>
  <si>
    <t>地区</t>
  </si>
  <si>
    <t>合计</t>
  </si>
  <si>
    <t>脱贫县特色产业提升</t>
  </si>
  <si>
    <t>农业综合能力提升</t>
  </si>
  <si>
    <t>国有农场发展</t>
  </si>
  <si>
    <t>粮食烘干能力建设</t>
  </si>
  <si>
    <t>黄鳝产业发展</t>
  </si>
  <si>
    <t>武汉市</t>
  </si>
  <si>
    <t>市直</t>
  </si>
  <si>
    <t>江夏区</t>
  </si>
  <si>
    <t>蔡甸区</t>
  </si>
  <si>
    <t>新洲区</t>
  </si>
  <si>
    <t>黄陂区</t>
  </si>
  <si>
    <t>黄石市</t>
  </si>
  <si>
    <t>大冶市</t>
  </si>
  <si>
    <t>阳新县</t>
  </si>
  <si>
    <t>十堰市</t>
  </si>
  <si>
    <t>郧阳区</t>
  </si>
  <si>
    <t>丹江口市</t>
  </si>
  <si>
    <t>郧西县</t>
  </si>
  <si>
    <t>竹山县</t>
  </si>
  <si>
    <t>竹溪县</t>
  </si>
  <si>
    <t>房  县</t>
  </si>
  <si>
    <t>荆州市</t>
  </si>
  <si>
    <t>荆州区</t>
  </si>
  <si>
    <t>江陵县</t>
  </si>
  <si>
    <t>松滋市</t>
  </si>
  <si>
    <t>公安县</t>
  </si>
  <si>
    <t>石首市</t>
  </si>
  <si>
    <t>监利市</t>
  </si>
  <si>
    <t>洪湖市</t>
  </si>
  <si>
    <t>宜昌市</t>
  </si>
  <si>
    <t>夷陵区</t>
  </si>
  <si>
    <t>宜都市</t>
  </si>
  <si>
    <t>枝江市</t>
  </si>
  <si>
    <t>当阳市</t>
  </si>
  <si>
    <t>远安县</t>
  </si>
  <si>
    <t>兴山县</t>
  </si>
  <si>
    <t>秭归县</t>
  </si>
  <si>
    <t>长阳县</t>
  </si>
  <si>
    <t>五峰县</t>
  </si>
  <si>
    <t>襄阳市</t>
  </si>
  <si>
    <t>襄州区</t>
  </si>
  <si>
    <t>老河口市</t>
  </si>
  <si>
    <t>枣阳市</t>
  </si>
  <si>
    <t>宜城市</t>
  </si>
  <si>
    <t>南漳县</t>
  </si>
  <si>
    <t>谷城县</t>
  </si>
  <si>
    <t>保康县</t>
  </si>
  <si>
    <t>鄂州市</t>
  </si>
  <si>
    <t>荆门市</t>
  </si>
  <si>
    <t>东宝区</t>
  </si>
  <si>
    <t>钟祥市</t>
  </si>
  <si>
    <t>京山市</t>
  </si>
  <si>
    <t>沙洋县</t>
  </si>
  <si>
    <t>孝感市</t>
  </si>
  <si>
    <t>孝南区</t>
  </si>
  <si>
    <t>孝昌县</t>
  </si>
  <si>
    <t>大悟县</t>
  </si>
  <si>
    <t>安陆市</t>
  </si>
  <si>
    <t>云梦县</t>
  </si>
  <si>
    <t>应城市</t>
  </si>
  <si>
    <t>汉川市</t>
  </si>
  <si>
    <t>黄冈市</t>
  </si>
  <si>
    <t>黄州区</t>
  </si>
  <si>
    <t>团风县</t>
  </si>
  <si>
    <t>红安县</t>
  </si>
  <si>
    <t>麻城市</t>
  </si>
  <si>
    <t>罗田县</t>
  </si>
  <si>
    <t>英山县</t>
  </si>
  <si>
    <t>浠水县</t>
  </si>
  <si>
    <t>蕲春县</t>
  </si>
  <si>
    <t>武穴市</t>
  </si>
  <si>
    <t>黄梅县</t>
  </si>
  <si>
    <t>咸宁市</t>
  </si>
  <si>
    <t>咸安区</t>
  </si>
  <si>
    <t>嘉鱼县</t>
  </si>
  <si>
    <t>赤壁市</t>
  </si>
  <si>
    <t>通城县</t>
  </si>
  <si>
    <t>崇阳县</t>
  </si>
  <si>
    <t>通山县</t>
  </si>
  <si>
    <t>恩施州</t>
  </si>
  <si>
    <t>州直</t>
  </si>
  <si>
    <t>恩施市</t>
  </si>
  <si>
    <t>建始县</t>
  </si>
  <si>
    <t>巴东县</t>
  </si>
  <si>
    <t>利川市</t>
  </si>
  <si>
    <t>宣恩县</t>
  </si>
  <si>
    <t>咸丰县</t>
  </si>
  <si>
    <t>来凤县</t>
  </si>
  <si>
    <t>鹤峰县</t>
  </si>
  <si>
    <t>随州市</t>
  </si>
  <si>
    <t>曾都区</t>
  </si>
  <si>
    <t>广水市</t>
  </si>
  <si>
    <t>随县</t>
  </si>
  <si>
    <t>仙桃市</t>
  </si>
  <si>
    <t>天门市</t>
  </si>
  <si>
    <t>潜江市</t>
  </si>
  <si>
    <t>神农架林区</t>
  </si>
  <si>
    <t>附件2</t>
  </si>
  <si>
    <t>2023年省级农业综合能力提升资金分配表</t>
  </si>
  <si>
    <t>县市区</t>
  </si>
  <si>
    <t>按农产品加工10%，粮食30%、经济作物40%、生猪10%、水产品10%测算资金</t>
  </si>
  <si>
    <t>农产品加工数据</t>
  </si>
  <si>
    <t>农产品加工占比</t>
  </si>
  <si>
    <t>粮食面积</t>
  </si>
  <si>
    <t>粮食面积占比</t>
  </si>
  <si>
    <t>经济作物面积</t>
  </si>
  <si>
    <t>经济作物面积占比</t>
  </si>
  <si>
    <t>生猪出栏数</t>
  </si>
  <si>
    <t>出栏占比</t>
  </si>
  <si>
    <t>水产品</t>
  </si>
  <si>
    <t>水产品占比</t>
  </si>
  <si>
    <t>全省合计</t>
  </si>
  <si>
    <t>市直小计</t>
  </si>
  <si>
    <t>附件3</t>
  </si>
  <si>
    <r>
      <t>2023</t>
    </r>
    <r>
      <rPr>
        <sz val="16"/>
        <rFont val="方正小标宋简体"/>
        <family val="4"/>
      </rPr>
      <t>年省级农产品质量安全监管监测资金分配表</t>
    </r>
  </si>
  <si>
    <r>
      <rPr>
        <sz val="15"/>
        <rFont val="方正小标宋简体"/>
        <family val="4"/>
      </rPr>
      <t xml:space="preserve"> </t>
    </r>
  </si>
  <si>
    <t>单位</t>
  </si>
  <si>
    <t>金额</t>
  </si>
  <si>
    <r>
      <t>　</t>
    </r>
    <r>
      <rPr>
        <b/>
        <sz val="10"/>
        <rFont val="Arial"/>
        <family val="0"/>
      </rPr>
      <t xml:space="preserve"> </t>
    </r>
    <r>
      <rPr>
        <b/>
        <sz val="10"/>
        <rFont val="宋体"/>
        <family val="0"/>
      </rPr>
      <t>任务清单</t>
    </r>
  </si>
  <si>
    <t>备注</t>
  </si>
  <si>
    <r>
      <rPr>
        <sz val="10"/>
        <rFont val="宋体"/>
        <family val="0"/>
      </rPr>
      <t>省农业农村厅</t>
    </r>
  </si>
  <si>
    <r>
      <rPr>
        <sz val="10"/>
        <rFont val="宋体"/>
        <family val="0"/>
      </rPr>
      <t>开展鳝鱼等重点水产品质量安全风险检测和品质评价。抽样检测150个样品。</t>
    </r>
  </si>
  <si>
    <r>
      <rPr>
        <sz val="10"/>
        <rFont val="宋体"/>
        <family val="0"/>
      </rPr>
      <t>中国水产科学研究院长江水产研究所</t>
    </r>
  </si>
  <si>
    <r>
      <rPr>
        <sz val="10"/>
        <rFont val="宋体"/>
        <family val="0"/>
      </rPr>
      <t>开展豇豆农药突出问题攻坚治理或抽样检测250样品。</t>
    </r>
  </si>
  <si>
    <r>
      <rPr>
        <sz val="10"/>
        <rFont val="宋体"/>
        <family val="0"/>
      </rPr>
      <t>中国农科院油料研究所油料及制品质量监督检测测试中心（武汉）</t>
    </r>
  </si>
  <si>
    <r>
      <rPr>
        <sz val="10"/>
        <rFont val="宋体"/>
        <family val="0"/>
      </rPr>
      <t>省农产品质量安全检测中心</t>
    </r>
  </si>
  <si>
    <r>
      <rPr>
        <sz val="10"/>
        <rFont val="宋体"/>
        <family val="0"/>
      </rPr>
      <t>开展豇豆、茶叶、蔬菜等农产品质量安全风险监测，抽样检测400个样品。对省级检测机构风险监测开展绩效评价。</t>
    </r>
  </si>
  <si>
    <r>
      <rPr>
        <sz val="10"/>
        <rFont val="宋体"/>
        <family val="0"/>
      </rPr>
      <t>湖北省兽药监察所</t>
    </r>
  </si>
  <si>
    <r>
      <rPr>
        <sz val="10"/>
        <rFont val="宋体"/>
        <family val="0"/>
      </rPr>
      <t>开展鸡蛋乌鸡品质评价或抽样检测150个样品。</t>
    </r>
  </si>
  <si>
    <r>
      <rPr>
        <sz val="10"/>
        <rFont val="宋体"/>
        <family val="0"/>
      </rPr>
      <t>湖北省水产科学研究所</t>
    </r>
  </si>
  <si>
    <r>
      <rPr>
        <sz val="10"/>
        <rFont val="宋体"/>
        <family val="0"/>
      </rPr>
      <t>开展小龙虾、黄鳝等重点水产品质量安全风险监测或抽样监测150个样品。</t>
    </r>
  </si>
  <si>
    <r>
      <rPr>
        <sz val="10"/>
        <rFont val="宋体"/>
        <family val="0"/>
      </rPr>
      <t>湖北省植物保护总站</t>
    </r>
  </si>
  <si>
    <r>
      <rPr>
        <sz val="10"/>
        <rFont val="宋体"/>
        <family val="0"/>
      </rPr>
      <t>开展豇豆高效低风险农药筛选、绿色防控关键技术研发、绿色防控建设集成示范，抽样检测400个样品。</t>
    </r>
  </si>
  <si>
    <r>
      <rPr>
        <sz val="10"/>
        <rFont val="宋体"/>
        <family val="0"/>
      </rPr>
      <t>省农业生态环境保护站</t>
    </r>
  </si>
  <si>
    <r>
      <rPr>
        <sz val="10"/>
        <rFont val="宋体"/>
        <family val="0"/>
      </rPr>
      <t>开展农产品产地重金属污染监测，抽样检测重金属2500个样品。</t>
    </r>
  </si>
  <si>
    <r>
      <rPr>
        <sz val="10"/>
        <rFont val="宋体"/>
        <family val="0"/>
      </rPr>
      <t>省农科院农业质量标准与检测技术研究所</t>
    </r>
  </si>
  <si>
    <r>
      <rPr>
        <sz val="10"/>
        <rFont val="宋体"/>
        <family val="0"/>
      </rPr>
      <t>开展豇豆农药突出问题攻坚治理或抽样检测750样品</t>
    </r>
    <r>
      <rPr>
        <sz val="10"/>
        <rFont val="宋体"/>
        <family val="0"/>
      </rPr>
      <t>、开展优质特色农产品质量安全品质评价。</t>
    </r>
  </si>
  <si>
    <r>
      <rPr>
        <sz val="10.5"/>
        <rFont val="Calibri"/>
        <family val="2"/>
      </rPr>
      <t xml:space="preserve"> </t>
    </r>
  </si>
  <si>
    <t>附件4</t>
  </si>
  <si>
    <t>2023年大豆玉米带状复合种植省级配套资金分配表</t>
  </si>
  <si>
    <t>单位：万亩、万元</t>
  </si>
  <si>
    <t>县市</t>
  </si>
  <si>
    <t>省级配套资金</t>
  </si>
  <si>
    <t>中央资金</t>
  </si>
  <si>
    <t>任务面积</t>
  </si>
  <si>
    <t xml:space="preserve"> </t>
  </si>
  <si>
    <t>附件5</t>
  </si>
  <si>
    <t>2023年全省粮食烘干能力建设补助资金分配表</t>
  </si>
  <si>
    <t xml:space="preserve">                                      单位：吨、万元</t>
  </si>
  <si>
    <t>市县</t>
  </si>
  <si>
    <t>任务需求因素</t>
  </si>
  <si>
    <t>绩效评价因素</t>
  </si>
  <si>
    <t>任务数</t>
  </si>
  <si>
    <t>资金额</t>
  </si>
  <si>
    <t>房县</t>
  </si>
  <si>
    <t>漳河新区</t>
  </si>
  <si>
    <t>掇刀区</t>
  </si>
  <si>
    <t>沙市区</t>
  </si>
  <si>
    <t>钟祥市、沙洋县、天门市各安排60万用于开展烘干作业补贴创新。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</si>
</sst>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4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1"/>
      <name val="仿宋_GB2312"/>
      <family val="0"/>
    </font>
    <font>
      <sz val="12"/>
      <name val="仿宋_GB2312"/>
      <family val="0"/>
    </font>
    <font>
      <sz val="11"/>
      <name val="黑体"/>
      <family val="3"/>
    </font>
    <font>
      <b/>
      <sz val="16"/>
      <name val="方正小标宋简体"/>
      <family val="4"/>
    </font>
    <font>
      <b/>
      <sz val="12"/>
      <name val="Times New Roman"/>
      <family val="1"/>
    </font>
    <font>
      <sz val="18"/>
      <name val="黑体"/>
      <family val="3"/>
    </font>
    <font>
      <sz val="18"/>
      <name val="方正小标宋简体"/>
      <family val="4"/>
    </font>
    <font>
      <sz val="14"/>
      <name val="仿宋_GB2312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黑体"/>
      <family val="3"/>
    </font>
    <font>
      <sz val="16"/>
      <name val="Times New Roman"/>
      <family val="1"/>
    </font>
    <font>
      <sz val="15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0.5"/>
      <name val="Calibri"/>
      <family val="2"/>
    </font>
    <font>
      <sz val="16"/>
      <name val="黑体"/>
      <family val="3"/>
    </font>
    <font>
      <b/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6"/>
      <name val="方正小标宋简体"/>
      <family val="4"/>
    </font>
    <font>
      <b/>
      <sz val="10"/>
      <name val="Arial"/>
      <family val="0"/>
    </font>
    <font>
      <sz val="11"/>
      <color theme="1"/>
      <name val="Calibri"/>
      <family val="0"/>
    </font>
    <font>
      <sz val="11"/>
      <name val="Calibri"/>
      <family val="0"/>
    </font>
    <font>
      <b/>
      <sz val="12"/>
      <name val="Calibri"/>
      <family val="0"/>
    </font>
    <font>
      <b/>
      <sz val="12"/>
      <color rgb="FFFF0000"/>
      <name val="Calibri"/>
      <family val="0"/>
    </font>
    <font>
      <sz val="12"/>
      <name val="Calibri"/>
      <family val="0"/>
    </font>
    <font>
      <b/>
      <sz val="12"/>
      <color rgb="FF000000"/>
      <name val="Calibri"/>
      <family val="0"/>
    </font>
    <font>
      <sz val="12"/>
      <color rgb="FF000000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25" fillId="2" borderId="0" applyNumberFormat="0" applyBorder="0" applyAlignment="0" applyProtection="0"/>
    <xf numFmtId="0" fontId="24" fillId="3" borderId="0" applyNumberFormat="0" applyBorder="0" applyAlignment="0" applyProtection="0"/>
    <xf numFmtId="0" fontId="38" fillId="4" borderId="1" applyNumberFormat="0" applyAlignment="0" applyProtection="0"/>
    <xf numFmtId="0" fontId="31" fillId="5" borderId="2" applyNumberFormat="0" applyAlignment="0" applyProtection="0"/>
    <xf numFmtId="0" fontId="39" fillId="6" borderId="0" applyNumberFormat="0" applyBorder="0" applyAlignment="0" applyProtection="0"/>
    <xf numFmtId="0" fontId="36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4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4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5" applyNumberFormat="0" applyFill="0" applyAlignment="0" applyProtection="0"/>
    <xf numFmtId="0" fontId="35" fillId="0" borderId="6" applyNumberFormat="0" applyFill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5" fillId="11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2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24" fillId="6" borderId="0" applyNumberFormat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0" fillId="14" borderId="8" applyNumberFormat="0" applyFont="0" applyAlignment="0" applyProtection="0"/>
    <xf numFmtId="0" fontId="25" fillId="15" borderId="0" applyNumberFormat="0" applyBorder="0" applyAlignment="0" applyProtection="0"/>
    <xf numFmtId="0" fontId="29" fillId="16" borderId="0" applyNumberFormat="0" applyBorder="0" applyAlignment="0" applyProtection="0"/>
    <xf numFmtId="0" fontId="24" fillId="17" borderId="0" applyNumberFormat="0" applyBorder="0" applyAlignment="0" applyProtection="0"/>
    <xf numFmtId="0" fontId="37" fillId="18" borderId="0" applyNumberFormat="0" applyBorder="0" applyAlignment="0" applyProtection="0"/>
    <xf numFmtId="0" fontId="41" fillId="4" borderId="9" applyNumberFormat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0" fillId="0" borderId="0">
      <alignment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9" borderId="0" applyNumberFormat="0" applyBorder="0" applyAlignment="0" applyProtection="0"/>
    <xf numFmtId="9" fontId="0" fillId="0" borderId="0" applyFont="0" applyFill="0" applyBorder="0" applyAlignment="0" applyProtection="0"/>
    <xf numFmtId="0" fontId="25" fillId="13" borderId="0" applyNumberFormat="0" applyBorder="0" applyAlignment="0" applyProtection="0"/>
    <xf numFmtId="44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9" applyNumberFormat="0" applyAlignment="0" applyProtection="0"/>
    <xf numFmtId="0" fontId="24" fillId="15" borderId="0" applyNumberFormat="0" applyBorder="0" applyAlignment="0" applyProtection="0"/>
    <xf numFmtId="0" fontId="25" fillId="20" borderId="0" applyNumberFormat="0" applyBorder="0" applyAlignment="0" applyProtection="0"/>
    <xf numFmtId="0" fontId="24" fillId="1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46" fillId="0" borderId="0" xfId="0" applyNumberFormat="1" applyFont="1" applyFill="1" applyBorder="1" applyAlignment="1">
      <alignment horizontal="center" vertical="center"/>
    </xf>
    <xf numFmtId="176" fontId="4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 applyProtection="1">
      <alignment horizontal="center" vertical="center"/>
      <protection/>
    </xf>
    <xf numFmtId="176" fontId="6" fillId="0" borderId="14" xfId="15" applyNumberFormat="1" applyFont="1" applyFill="1" applyBorder="1" applyAlignment="1">
      <alignment horizontal="center" vertical="center" wrapText="1"/>
      <protection/>
    </xf>
    <xf numFmtId="176" fontId="6" fillId="0" borderId="14" xfId="16" applyNumberFormat="1" applyFont="1" applyFill="1" applyBorder="1" applyAlignment="1">
      <alignment horizontal="center" vertical="center" wrapText="1"/>
      <protection/>
    </xf>
    <xf numFmtId="176" fontId="6" fillId="0" borderId="14" xfId="16" applyNumberFormat="1" applyFont="1" applyFill="1" applyBorder="1" applyAlignment="1">
      <alignment horizontal="center" vertical="center"/>
      <protection/>
    </xf>
    <xf numFmtId="176" fontId="2" fillId="0" borderId="1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left" vertical="center" wrapText="1"/>
    </xf>
    <xf numFmtId="176" fontId="6" fillId="0" borderId="15" xfId="0" applyNumberFormat="1" applyFont="1" applyFill="1" applyBorder="1" applyAlignment="1">
      <alignment horizontal="left" vertical="center" wrapText="1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50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/>
    </xf>
    <xf numFmtId="0" fontId="51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18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justify"/>
    </xf>
    <xf numFmtId="0" fontId="0" fillId="0" borderId="0" xfId="0" applyFill="1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21" fillId="0" borderId="0" xfId="58" applyFont="1" applyFill="1" applyAlignment="1">
      <alignment horizontal="center" vertical="center"/>
      <protection/>
    </xf>
    <xf numFmtId="0" fontId="11" fillId="0" borderId="0" xfId="58" applyFont="1" applyFill="1" applyBorder="1" applyAlignment="1">
      <alignment horizontal="center" vertical="center" wrapText="1"/>
      <protection/>
    </xf>
    <xf numFmtId="0" fontId="18" fillId="0" borderId="14" xfId="58" applyFont="1" applyFill="1" applyBorder="1" applyAlignment="1">
      <alignment horizontal="center" vertical="center" wrapText="1"/>
      <protection/>
    </xf>
    <xf numFmtId="176" fontId="18" fillId="0" borderId="14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6" xfId="19" applyFont="1" applyFill="1" applyBorder="1" applyAlignment="1">
      <alignment horizontal="center" vertical="center"/>
      <protection/>
    </xf>
    <xf numFmtId="176" fontId="18" fillId="0" borderId="14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7" xfId="19" applyFont="1" applyFill="1" applyBorder="1" applyAlignment="1">
      <alignment horizontal="center" vertical="center"/>
      <protection/>
    </xf>
    <xf numFmtId="0" fontId="19" fillId="0" borderId="17" xfId="19" applyFont="1" applyFill="1" applyBorder="1" applyAlignment="1">
      <alignment horizontal="center" vertical="center"/>
      <protection/>
    </xf>
    <xf numFmtId="176" fontId="19" fillId="0" borderId="14" xfId="0" applyNumberFormat="1" applyFont="1" applyFill="1" applyBorder="1" applyAlignment="1">
      <alignment horizontal="center" vertical="center"/>
    </xf>
    <xf numFmtId="10" fontId="19" fillId="0" borderId="14" xfId="62" applyNumberFormat="1" applyFont="1" applyFill="1" applyBorder="1" applyAlignment="1">
      <alignment horizontal="center" vertical="center"/>
    </xf>
    <xf numFmtId="0" fontId="19" fillId="0" borderId="17" xfId="58" applyFont="1" applyFill="1" applyBorder="1" applyAlignment="1">
      <alignment horizontal="center" vertical="center" wrapText="1"/>
      <protection/>
    </xf>
    <xf numFmtId="0" fontId="19" fillId="0" borderId="14" xfId="0" applyFont="1" applyFill="1" applyBorder="1" applyAlignment="1">
      <alignment horizontal="center" vertical="center"/>
    </xf>
    <xf numFmtId="0" fontId="18" fillId="0" borderId="17" xfId="31" applyFont="1" applyFill="1" applyBorder="1" applyAlignment="1">
      <alignment horizontal="center" vertical="center"/>
      <protection/>
    </xf>
    <xf numFmtId="10" fontId="18" fillId="0" borderId="14" xfId="62" applyNumberFormat="1" applyFont="1" applyFill="1" applyBorder="1" applyAlignment="1">
      <alignment horizontal="center" vertical="center"/>
    </xf>
    <xf numFmtId="0" fontId="19" fillId="0" borderId="17" xfId="31" applyFont="1" applyFill="1" applyBorder="1" applyAlignment="1">
      <alignment horizontal="center" vertical="center"/>
      <protection/>
    </xf>
    <xf numFmtId="0" fontId="19" fillId="0" borderId="17" xfId="31" applyFont="1" applyFill="1" applyBorder="1" applyAlignment="1">
      <alignment horizontal="center" vertical="center" shrinkToFit="1"/>
      <protection/>
    </xf>
    <xf numFmtId="0" fontId="18" fillId="0" borderId="17" xfId="31" applyFont="1" applyFill="1" applyBorder="1" applyAlignment="1">
      <alignment horizontal="center" vertical="center" shrinkToFit="1"/>
      <protection/>
    </xf>
    <xf numFmtId="0" fontId="0" fillId="0" borderId="0" xfId="0" applyFill="1" applyBorder="1" applyAlignment="1">
      <alignment horizontal="center" vertical="center"/>
    </xf>
    <xf numFmtId="0" fontId="18" fillId="0" borderId="14" xfId="31" applyFont="1" applyFill="1" applyBorder="1" applyAlignment="1">
      <alignment horizontal="center" vertical="center" wrapText="1"/>
      <protection/>
    </xf>
    <xf numFmtId="177" fontId="19" fillId="0" borderId="14" xfId="0" applyNumberFormat="1" applyFont="1" applyFill="1" applyBorder="1" applyAlignment="1">
      <alignment horizontal="center" vertical="center"/>
    </xf>
    <xf numFmtId="177" fontId="18" fillId="0" borderId="14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center" vertical="center"/>
    </xf>
    <xf numFmtId="177" fontId="18" fillId="0" borderId="0" xfId="0" applyNumberFormat="1" applyFont="1" applyFill="1" applyAlignment="1">
      <alignment vertical="center" wrapText="1"/>
    </xf>
    <xf numFmtId="177" fontId="18" fillId="0" borderId="0" xfId="0" applyNumberFormat="1" applyFont="1" applyFill="1" applyAlignment="1">
      <alignment vertical="center"/>
    </xf>
    <xf numFmtId="177" fontId="19" fillId="0" borderId="0" xfId="0" applyNumberFormat="1" applyFont="1" applyFill="1" applyAlignment="1">
      <alignment vertical="center"/>
    </xf>
    <xf numFmtId="177" fontId="22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9" fillId="0" borderId="14" xfId="19" applyFont="1" applyFill="1" applyBorder="1" applyAlignment="1">
      <alignment horizontal="center" vertical="center"/>
      <protection/>
    </xf>
    <xf numFmtId="0" fontId="18" fillId="0" borderId="14" xfId="19" applyFont="1" applyFill="1" applyBorder="1" applyAlignment="1">
      <alignment horizontal="center" vertical="center"/>
      <protection/>
    </xf>
    <xf numFmtId="0" fontId="19" fillId="0" borderId="14" xfId="31" applyFont="1" applyFill="1" applyBorder="1" applyAlignment="1">
      <alignment horizontal="center" vertical="center" shrinkToFit="1"/>
      <protection/>
    </xf>
    <xf numFmtId="0" fontId="18" fillId="0" borderId="14" xfId="31" applyFont="1" applyFill="1" applyBorder="1" applyAlignment="1">
      <alignment horizontal="center" vertical="center" shrinkToFit="1"/>
      <protection/>
    </xf>
    <xf numFmtId="0" fontId="19" fillId="0" borderId="18" xfId="0" applyFont="1" applyFill="1" applyBorder="1" applyAlignment="1">
      <alignment horizontal="center" vertical="center"/>
    </xf>
    <xf numFmtId="177" fontId="19" fillId="0" borderId="18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1" fillId="0" borderId="0" xfId="58" applyFont="1" applyFill="1" applyAlignment="1">
      <alignment horizontal="left" vertical="center" wrapText="1"/>
      <protection/>
    </xf>
    <xf numFmtId="0" fontId="21" fillId="0" borderId="0" xfId="58" applyFont="1" applyFill="1" applyAlignment="1">
      <alignment horizontal="center" vertical="center" wrapText="1"/>
      <protection/>
    </xf>
    <xf numFmtId="0" fontId="11" fillId="0" borderId="0" xfId="58" applyFont="1" applyFill="1" applyAlignment="1">
      <alignment horizontal="center" vertical="center" wrapText="1"/>
      <protection/>
    </xf>
    <xf numFmtId="0" fontId="52" fillId="0" borderId="18" xfId="0" applyFont="1" applyFill="1" applyBorder="1" applyAlignment="1">
      <alignment horizontal="center" vertical="center" wrapText="1"/>
    </xf>
    <xf numFmtId="0" fontId="52" fillId="0" borderId="14" xfId="58" applyFont="1" applyFill="1" applyBorder="1" applyAlignment="1">
      <alignment horizontal="center" vertical="center" wrapText="1"/>
      <protection/>
    </xf>
    <xf numFmtId="0" fontId="52" fillId="0" borderId="14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/>
    </xf>
    <xf numFmtId="0" fontId="52" fillId="0" borderId="14" xfId="19" applyFont="1" applyFill="1" applyBorder="1" applyAlignment="1">
      <alignment horizontal="center" vertical="center" wrapText="1"/>
      <protection/>
    </xf>
    <xf numFmtId="0" fontId="53" fillId="0" borderId="13" xfId="19" applyFont="1" applyFill="1" applyBorder="1" applyAlignment="1">
      <alignment horizontal="center" vertical="center" wrapText="1"/>
      <protection/>
    </xf>
    <xf numFmtId="0" fontId="53" fillId="0" borderId="14" xfId="19" applyFont="1" applyFill="1" applyBorder="1" applyAlignment="1">
      <alignment horizontal="center" vertical="center" wrapText="1"/>
      <protection/>
    </xf>
    <xf numFmtId="0" fontId="53" fillId="0" borderId="14" xfId="0" applyFont="1" applyFill="1" applyBorder="1" applyAlignment="1">
      <alignment horizontal="center" vertical="center"/>
    </xf>
    <xf numFmtId="0" fontId="53" fillId="0" borderId="14" xfId="58" applyFont="1" applyFill="1" applyBorder="1" applyAlignment="1">
      <alignment horizontal="center" vertical="center" wrapText="1"/>
      <protection/>
    </xf>
    <xf numFmtId="0" fontId="52" fillId="0" borderId="14" xfId="31" applyFont="1" applyFill="1" applyBorder="1" applyAlignment="1">
      <alignment horizontal="center" vertical="center" wrapText="1"/>
      <protection/>
    </xf>
    <xf numFmtId="0" fontId="53" fillId="0" borderId="14" xfId="31" applyFont="1" applyFill="1" applyBorder="1" applyAlignment="1">
      <alignment horizontal="center" vertical="center" wrapText="1" shrinkToFit="1"/>
      <protection/>
    </xf>
    <xf numFmtId="0" fontId="52" fillId="0" borderId="14" xfId="31" applyFont="1" applyFill="1" applyBorder="1" applyAlignment="1">
      <alignment horizontal="center" vertical="center" wrapText="1" shrinkToFit="1"/>
      <protection/>
    </xf>
    <xf numFmtId="0" fontId="53" fillId="0" borderId="14" xfId="31" applyFont="1" applyFill="1" applyBorder="1" applyAlignment="1">
      <alignment horizontal="center" vertical="center" wrapText="1"/>
      <protection/>
    </xf>
    <xf numFmtId="0" fontId="52" fillId="0" borderId="14" xfId="19" applyFont="1" applyFill="1" applyBorder="1" applyAlignment="1">
      <alignment horizontal="center" vertical="center"/>
      <protection/>
    </xf>
    <xf numFmtId="0" fontId="53" fillId="0" borderId="14" xfId="19" applyFont="1" applyFill="1" applyBorder="1" applyAlignment="1">
      <alignment horizontal="center" vertical="center"/>
      <protection/>
    </xf>
    <xf numFmtId="0" fontId="53" fillId="0" borderId="19" xfId="19" applyFont="1" applyFill="1" applyBorder="1" applyAlignment="1">
      <alignment horizontal="center" vertical="center" wrapText="1"/>
      <protection/>
    </xf>
    <xf numFmtId="0" fontId="52" fillId="0" borderId="11" xfId="31" applyFont="1" applyFill="1" applyBorder="1" applyAlignment="1">
      <alignment horizontal="center" vertical="center" wrapText="1" shrinkToFit="1"/>
      <protection/>
    </xf>
    <xf numFmtId="0" fontId="52" fillId="0" borderId="11" xfId="31" applyFont="1" applyFill="1" applyBorder="1" applyAlignment="1">
      <alignment horizontal="center" vertical="center" wrapText="1"/>
      <protection/>
    </xf>
    <xf numFmtId="0" fontId="53" fillId="0" borderId="11" xfId="31" applyFont="1" applyFill="1" applyBorder="1" applyAlignment="1">
      <alignment horizontal="center" vertical="center" wrapText="1" shrinkToFit="1"/>
      <protection/>
    </xf>
    <xf numFmtId="0" fontId="53" fillId="0" borderId="11" xfId="31" applyFont="1" applyFill="1" applyBorder="1" applyAlignment="1">
      <alignment horizontal="center" vertical="center" wrapText="1"/>
      <protection/>
    </xf>
    <xf numFmtId="0" fontId="19" fillId="0" borderId="0" xfId="31" applyFont="1" applyFill="1" applyAlignment="1">
      <alignment horizontal="center" vertical="center"/>
      <protection/>
    </xf>
    <xf numFmtId="0" fontId="0" fillId="0" borderId="0" xfId="0" applyFill="1" applyAlignment="1">
      <alignment horizontal="right" vertical="center"/>
    </xf>
    <xf numFmtId="0" fontId="52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1" xfId="19" applyFont="1" applyFill="1" applyBorder="1" applyAlignment="1">
      <alignment horizontal="center" vertical="center"/>
      <protection/>
    </xf>
    <xf numFmtId="0" fontId="52" fillId="0" borderId="11" xfId="19" applyFont="1" applyFill="1" applyBorder="1" applyAlignment="1">
      <alignment horizontal="center" vertical="center"/>
      <protection/>
    </xf>
    <xf numFmtId="0" fontId="53" fillId="0" borderId="11" xfId="19" applyFont="1" applyFill="1" applyBorder="1" applyAlignment="1">
      <alignment horizontal="center" vertical="center" wrapText="1"/>
      <protection/>
    </xf>
    <xf numFmtId="0" fontId="52" fillId="0" borderId="11" xfId="19" applyFont="1" applyFill="1" applyBorder="1" applyAlignment="1">
      <alignment horizontal="center" vertical="center" wrapText="1"/>
      <protection/>
    </xf>
  </cellXfs>
  <cellStyles count="57">
    <cellStyle name="Normal" xfId="0"/>
    <cellStyle name="常规 5" xfId="15"/>
    <cellStyle name="常规 2" xfId="16"/>
    <cellStyle name="常规_模版 (2)_41" xfId="17"/>
    <cellStyle name="常规_模版 (2)_40" xfId="18"/>
    <cellStyle name="常规_Sheet1" xfId="19"/>
    <cellStyle name="_x000a_mouse.drv=lm" xfId="20"/>
    <cellStyle name="60% - 强调文字颜色 6" xfId="21"/>
    <cellStyle name="20% - 强调文字颜色 6" xfId="22"/>
    <cellStyle name="输出" xfId="23"/>
    <cellStyle name="检查单元格" xfId="24"/>
    <cellStyle name="差" xfId="25"/>
    <cellStyle name="标题 1" xfId="26"/>
    <cellStyle name="解释性文本" xfId="27"/>
    <cellStyle name="标题 2" xfId="28"/>
    <cellStyle name="40% - 强调文字颜色 5" xfId="29"/>
    <cellStyle name="Comma [0]" xfId="30"/>
    <cellStyle name="&#10;mouse.drv=lm" xfId="31"/>
    <cellStyle name="40% - 强调文字颜色 6" xfId="32"/>
    <cellStyle name="Hyperlink" xfId="33"/>
    <cellStyle name="强调文字颜色 5" xfId="34"/>
    <cellStyle name="标题 3" xfId="35"/>
    <cellStyle name="汇总" xfId="36"/>
    <cellStyle name="20% - 强调文字颜色 1" xfId="37"/>
    <cellStyle name="40% - 强调文字颜色 1" xfId="38"/>
    <cellStyle name="强调文字颜色 6" xfId="39"/>
    <cellStyle name="Comma" xfId="40"/>
    <cellStyle name="标题" xfId="41"/>
    <cellStyle name="Followed Hyperlink" xfId="42"/>
    <cellStyle name="40% - 强调文字颜色 4" xfId="43"/>
    <cellStyle name="链接单元格" xfId="44"/>
    <cellStyle name="标题 4" xfId="45"/>
    <cellStyle name="20% - 强调文字颜色 2" xfId="46"/>
    <cellStyle name="Currency [0]" xfId="47"/>
    <cellStyle name="警告文本" xfId="48"/>
    <cellStyle name="40% - 强调文字颜色 2" xfId="49"/>
    <cellStyle name="注释" xfId="50"/>
    <cellStyle name="60% - 强调文字颜色 3" xfId="51"/>
    <cellStyle name="好" xfId="52"/>
    <cellStyle name="20% - 强调文字颜色 5" xfId="53"/>
    <cellStyle name="适中" xfId="54"/>
    <cellStyle name="计算" xfId="55"/>
    <cellStyle name="强调文字颜色 1" xfId="56"/>
    <cellStyle name="60% - 强调文字颜色 4" xfId="57"/>
    <cellStyle name="常规_Sheet2" xfId="58"/>
    <cellStyle name="60% - 强调文字颜色 1" xfId="59"/>
    <cellStyle name="强调文字颜色 2" xfId="60"/>
    <cellStyle name="60% - 强调文字颜色 5" xfId="61"/>
    <cellStyle name="Percent" xfId="62"/>
    <cellStyle name="60% - 强调文字颜色 2" xfId="63"/>
    <cellStyle name="Currency" xfId="64"/>
    <cellStyle name="强调文字颜色 3" xfId="65"/>
    <cellStyle name="20% - 强调文字颜色 3" xfId="66"/>
    <cellStyle name="输入" xfId="67"/>
    <cellStyle name="40% - 强调文字颜色 3" xfId="68"/>
    <cellStyle name="强调文字颜色 4" xfId="69"/>
    <cellStyle name="20% - 强调文字颜色 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6"/>
  <sheetViews>
    <sheetView showZeros="0" tabSelected="1" zoomScale="110" zoomScaleNormal="110" zoomScaleSheetLayoutView="100" workbookViewId="0" topLeftCell="A1">
      <pane xSplit="2" ySplit="4" topLeftCell="C5" activePane="bottomRight" state="frozen"/>
      <selection pane="bottomRight" activeCell="K8" sqref="K8"/>
    </sheetView>
  </sheetViews>
  <sheetFormatPr defaultColWidth="9.00390625" defaultRowHeight="14.25"/>
  <cols>
    <col min="1" max="1" width="6.375" style="63" customWidth="1"/>
    <col min="2" max="2" width="12.875" style="106" customWidth="1"/>
    <col min="3" max="3" width="12.125" style="106" customWidth="1"/>
    <col min="4" max="4" width="11.00390625" style="63" customWidth="1"/>
    <col min="5" max="5" width="10.25390625" style="63" customWidth="1"/>
    <col min="6" max="6" width="10.00390625" style="63" customWidth="1"/>
    <col min="7" max="7" width="10.125" style="59" customWidth="1"/>
    <col min="8" max="8" width="8.75390625" style="63" customWidth="1"/>
    <col min="9" max="239" width="12.00390625" style="59" customWidth="1"/>
    <col min="240" max="240" width="12.00390625" style="59" bestFit="1" customWidth="1"/>
    <col min="241" max="16384" width="9.00390625" style="59" customWidth="1"/>
  </cols>
  <sheetData>
    <row r="1" spans="1:8" s="59" customFormat="1" ht="18">
      <c r="A1" s="107" t="s">
        <v>0</v>
      </c>
      <c r="B1" s="107"/>
      <c r="C1" s="108"/>
      <c r="D1" s="63"/>
      <c r="E1" s="63"/>
      <c r="F1" s="63"/>
      <c r="H1" s="63"/>
    </row>
    <row r="2" spans="1:8" s="59" customFormat="1" ht="46.5" customHeight="1">
      <c r="A2" s="109" t="s">
        <v>1</v>
      </c>
      <c r="B2" s="109"/>
      <c r="C2" s="109"/>
      <c r="D2" s="109"/>
      <c r="E2" s="109"/>
      <c r="F2" s="109"/>
      <c r="G2" s="109"/>
      <c r="H2" s="63"/>
    </row>
    <row r="3" spans="1:8" s="59" customFormat="1" ht="15" customHeight="1">
      <c r="A3" s="63"/>
      <c r="B3" s="106"/>
      <c r="C3" s="106"/>
      <c r="D3" s="63"/>
      <c r="E3" s="130"/>
      <c r="F3" s="130"/>
      <c r="G3" s="131" t="s">
        <v>2</v>
      </c>
      <c r="H3" s="131"/>
    </row>
    <row r="4" spans="1:8" s="59" customFormat="1" ht="33.75" customHeight="1">
      <c r="A4" s="110" t="s">
        <v>3</v>
      </c>
      <c r="B4" s="111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112" t="s">
        <v>9</v>
      </c>
      <c r="H4" s="112" t="s">
        <v>10</v>
      </c>
    </row>
    <row r="5" spans="1:8" s="61" customFormat="1" ht="21" customHeight="1">
      <c r="A5" s="113">
        <v>1</v>
      </c>
      <c r="B5" s="114" t="s">
        <v>5</v>
      </c>
      <c r="C5" s="114">
        <f>SUM(D5:H5)</f>
        <v>44610</v>
      </c>
      <c r="D5" s="113">
        <f>SUM(D6,D12,D16,D24,D33,D44,D53,D54,D60,D69,D81,D89,D99,D104:D107)</f>
        <v>3000</v>
      </c>
      <c r="E5" s="132">
        <f>SUM(E6,E12,E16,E24,E33,E44,E53,E54,E60,E69,E81,E89,E99,E104:E107)</f>
        <v>35777</v>
      </c>
      <c r="F5" s="113">
        <f>SUM(F6,F12,F16,F24,F33,F44,F53,F54,F60,F69,F81,F89,F99,F104:F107)</f>
        <v>1433</v>
      </c>
      <c r="G5" s="113">
        <f>SUM(G6,G12,G16,G24,G33,G44,G53,G54,G60,G69,G81,G89,G99,G104:G107)</f>
        <v>2400</v>
      </c>
      <c r="H5" s="113">
        <f>SUM(H6,H12,H16,H24,H33,H44,H53,H54,H60,H69,H81,H89,H99,H104:H107)</f>
        <v>2000</v>
      </c>
    </row>
    <row r="6" spans="1:8" s="61" customFormat="1" ht="21" customHeight="1">
      <c r="A6" s="113">
        <v>2</v>
      </c>
      <c r="B6" s="114" t="s">
        <v>11</v>
      </c>
      <c r="C6" s="114">
        <f aca="true" t="shared" si="0" ref="C6:C37">SUM(D6:H6)</f>
        <v>3093</v>
      </c>
      <c r="D6" s="113">
        <f>SUM(D7,D8:D11)</f>
        <v>0</v>
      </c>
      <c r="E6" s="132">
        <f>SUM(E7,E8:E11)</f>
        <v>2626</v>
      </c>
      <c r="F6" s="113">
        <f>SUM(F7,F8:F11)</f>
        <v>433</v>
      </c>
      <c r="G6" s="113">
        <f>SUM(G7,G8:G11)</f>
        <v>34</v>
      </c>
      <c r="H6" s="113">
        <f>SUM(H7,H8:H11)</f>
        <v>0</v>
      </c>
    </row>
    <row r="7" spans="1:8" s="62" customFormat="1" ht="21" customHeight="1">
      <c r="A7" s="113">
        <v>3</v>
      </c>
      <c r="B7" s="115" t="s">
        <v>12</v>
      </c>
      <c r="C7" s="116">
        <f t="shared" si="0"/>
        <v>890</v>
      </c>
      <c r="D7" s="117">
        <v>0</v>
      </c>
      <c r="E7" s="133">
        <v>890</v>
      </c>
      <c r="F7" s="117">
        <v>0</v>
      </c>
      <c r="G7" s="117"/>
      <c r="H7" s="117"/>
    </row>
    <row r="8" spans="1:8" s="62" customFormat="1" ht="21" customHeight="1">
      <c r="A8" s="113">
        <v>4</v>
      </c>
      <c r="B8" s="118" t="s">
        <v>13</v>
      </c>
      <c r="C8" s="116">
        <f t="shared" si="0"/>
        <v>572</v>
      </c>
      <c r="D8" s="117"/>
      <c r="E8" s="133">
        <v>439</v>
      </c>
      <c r="F8" s="117">
        <v>133</v>
      </c>
      <c r="G8" s="117"/>
      <c r="H8" s="117"/>
    </row>
    <row r="9" spans="1:8" s="62" customFormat="1" ht="21" customHeight="1">
      <c r="A9" s="113">
        <v>5</v>
      </c>
      <c r="B9" s="118" t="s">
        <v>14</v>
      </c>
      <c r="C9" s="116">
        <f t="shared" si="0"/>
        <v>272</v>
      </c>
      <c r="D9" s="117"/>
      <c r="E9" s="133">
        <v>272</v>
      </c>
      <c r="F9" s="117"/>
      <c r="G9" s="117"/>
      <c r="H9" s="117"/>
    </row>
    <row r="10" spans="1:8" s="62" customFormat="1" ht="21" customHeight="1">
      <c r="A10" s="113">
        <v>6</v>
      </c>
      <c r="B10" s="118" t="s">
        <v>15</v>
      </c>
      <c r="C10" s="116">
        <f t="shared" si="0"/>
        <v>428</v>
      </c>
      <c r="D10" s="117"/>
      <c r="E10" s="133">
        <v>410</v>
      </c>
      <c r="F10" s="117"/>
      <c r="G10" s="117">
        <v>18</v>
      </c>
      <c r="H10" s="117"/>
    </row>
    <row r="11" spans="1:8" s="62" customFormat="1" ht="21" customHeight="1">
      <c r="A11" s="113">
        <v>7</v>
      </c>
      <c r="B11" s="118" t="s">
        <v>16</v>
      </c>
      <c r="C11" s="116">
        <f t="shared" si="0"/>
        <v>931</v>
      </c>
      <c r="D11" s="117"/>
      <c r="E11" s="133">
        <v>615</v>
      </c>
      <c r="F11" s="117">
        <v>300</v>
      </c>
      <c r="G11" s="117">
        <v>16</v>
      </c>
      <c r="H11" s="117"/>
    </row>
    <row r="12" spans="1:8" s="62" customFormat="1" ht="21" customHeight="1">
      <c r="A12" s="113">
        <v>8</v>
      </c>
      <c r="B12" s="119" t="s">
        <v>17</v>
      </c>
      <c r="C12" s="114">
        <f t="shared" si="0"/>
        <v>1079</v>
      </c>
      <c r="D12" s="113">
        <f>SUM(D13,D14:D15)</f>
        <v>100</v>
      </c>
      <c r="E12" s="132">
        <f>SUM(E13,E14:E15)</f>
        <v>912</v>
      </c>
      <c r="F12" s="113">
        <f>SUM(F13,F14:F15)</f>
        <v>0</v>
      </c>
      <c r="G12" s="113">
        <f>SUM(G13,G14:G15)</f>
        <v>67</v>
      </c>
      <c r="H12" s="113">
        <f>SUM(H13,H14:H15)</f>
        <v>0</v>
      </c>
    </row>
    <row r="13" spans="1:8" s="62" customFormat="1" ht="21" customHeight="1">
      <c r="A13" s="113">
        <v>9</v>
      </c>
      <c r="B13" s="115" t="s">
        <v>12</v>
      </c>
      <c r="C13" s="116">
        <f t="shared" si="0"/>
        <v>76</v>
      </c>
      <c r="D13" s="117">
        <v>0</v>
      </c>
      <c r="E13" s="133">
        <v>76</v>
      </c>
      <c r="F13" s="117">
        <v>0</v>
      </c>
      <c r="G13" s="117"/>
      <c r="H13" s="117"/>
    </row>
    <row r="14" spans="1:8" s="62" customFormat="1" ht="21" customHeight="1">
      <c r="A14" s="113">
        <v>10</v>
      </c>
      <c r="B14" s="120" t="s">
        <v>18</v>
      </c>
      <c r="C14" s="116">
        <f t="shared" si="0"/>
        <v>357</v>
      </c>
      <c r="D14" s="117"/>
      <c r="E14" s="133">
        <v>357</v>
      </c>
      <c r="F14" s="117"/>
      <c r="G14" s="117"/>
      <c r="H14" s="117"/>
    </row>
    <row r="15" spans="1:8" s="62" customFormat="1" ht="21" customHeight="1">
      <c r="A15" s="113">
        <v>11</v>
      </c>
      <c r="B15" s="120" t="s">
        <v>19</v>
      </c>
      <c r="C15" s="116">
        <f t="shared" si="0"/>
        <v>646</v>
      </c>
      <c r="D15" s="117">
        <v>100</v>
      </c>
      <c r="E15" s="133">
        <v>479</v>
      </c>
      <c r="F15" s="117"/>
      <c r="G15" s="117">
        <v>67</v>
      </c>
      <c r="H15" s="117"/>
    </row>
    <row r="16" spans="1:8" s="62" customFormat="1" ht="21" customHeight="1">
      <c r="A16" s="113">
        <v>12</v>
      </c>
      <c r="B16" s="121" t="s">
        <v>20</v>
      </c>
      <c r="C16" s="114">
        <f t="shared" si="0"/>
        <v>2310</v>
      </c>
      <c r="D16" s="113">
        <f>SUM(D17,D18:D23)</f>
        <v>650</v>
      </c>
      <c r="E16" s="132">
        <f>SUM(E17,E18:E23)</f>
        <v>1628</v>
      </c>
      <c r="F16" s="113">
        <f>SUM(F17,F18:F23)</f>
        <v>0</v>
      </c>
      <c r="G16" s="113">
        <f>SUM(G17,G18:G23)</f>
        <v>32</v>
      </c>
      <c r="H16" s="113">
        <f>SUM(H17,H18:H23)</f>
        <v>0</v>
      </c>
    </row>
    <row r="17" spans="1:8" s="62" customFormat="1" ht="21" customHeight="1">
      <c r="A17" s="113">
        <v>13</v>
      </c>
      <c r="B17" s="115" t="s">
        <v>12</v>
      </c>
      <c r="C17" s="116">
        <f t="shared" si="0"/>
        <v>100</v>
      </c>
      <c r="D17" s="117">
        <v>0</v>
      </c>
      <c r="E17" s="133">
        <v>100</v>
      </c>
      <c r="F17" s="117">
        <v>0</v>
      </c>
      <c r="G17" s="117"/>
      <c r="H17" s="117"/>
    </row>
    <row r="18" spans="1:8" s="62" customFormat="1" ht="21" customHeight="1">
      <c r="A18" s="113">
        <v>14</v>
      </c>
      <c r="B18" s="118" t="s">
        <v>21</v>
      </c>
      <c r="C18" s="116">
        <f t="shared" si="0"/>
        <v>436</v>
      </c>
      <c r="D18" s="117">
        <v>100</v>
      </c>
      <c r="E18" s="133">
        <v>326</v>
      </c>
      <c r="F18" s="117"/>
      <c r="G18" s="117">
        <v>10</v>
      </c>
      <c r="H18" s="117"/>
    </row>
    <row r="19" spans="1:8" s="62" customFormat="1" ht="21" customHeight="1">
      <c r="A19" s="113">
        <v>15</v>
      </c>
      <c r="B19" s="116" t="s">
        <v>22</v>
      </c>
      <c r="C19" s="116">
        <f t="shared" si="0"/>
        <v>261</v>
      </c>
      <c r="D19" s="117">
        <v>100</v>
      </c>
      <c r="E19" s="133">
        <v>161</v>
      </c>
      <c r="F19" s="117"/>
      <c r="G19" s="117"/>
      <c r="H19" s="117"/>
    </row>
    <row r="20" spans="1:8" s="62" customFormat="1" ht="21" customHeight="1">
      <c r="A20" s="113">
        <v>16</v>
      </c>
      <c r="B20" s="116" t="s">
        <v>23</v>
      </c>
      <c r="C20" s="116">
        <f t="shared" si="0"/>
        <v>414</v>
      </c>
      <c r="D20" s="117">
        <v>150</v>
      </c>
      <c r="E20" s="133">
        <v>264</v>
      </c>
      <c r="F20" s="117"/>
      <c r="G20" s="117"/>
      <c r="H20" s="117"/>
    </row>
    <row r="21" spans="1:8" s="62" customFormat="1" ht="21" customHeight="1">
      <c r="A21" s="113">
        <v>17</v>
      </c>
      <c r="B21" s="116" t="s">
        <v>24</v>
      </c>
      <c r="C21" s="116">
        <f t="shared" si="0"/>
        <v>390</v>
      </c>
      <c r="D21" s="117">
        <v>100</v>
      </c>
      <c r="E21" s="133">
        <v>280</v>
      </c>
      <c r="F21" s="117"/>
      <c r="G21" s="117">
        <v>10</v>
      </c>
      <c r="H21" s="117"/>
    </row>
    <row r="22" spans="1:8" s="62" customFormat="1" ht="21" customHeight="1">
      <c r="A22" s="113">
        <v>18</v>
      </c>
      <c r="B22" s="122" t="s">
        <v>25</v>
      </c>
      <c r="C22" s="116">
        <f t="shared" si="0"/>
        <v>368</v>
      </c>
      <c r="D22" s="117">
        <v>100</v>
      </c>
      <c r="E22" s="133">
        <v>268</v>
      </c>
      <c r="F22" s="117"/>
      <c r="G22" s="117"/>
      <c r="H22" s="117"/>
    </row>
    <row r="23" spans="1:8" s="62" customFormat="1" ht="21" customHeight="1">
      <c r="A23" s="113">
        <v>19</v>
      </c>
      <c r="B23" s="116" t="s">
        <v>26</v>
      </c>
      <c r="C23" s="116">
        <f t="shared" si="0"/>
        <v>341</v>
      </c>
      <c r="D23" s="117">
        <v>100</v>
      </c>
      <c r="E23" s="133">
        <v>229</v>
      </c>
      <c r="F23" s="117"/>
      <c r="G23" s="117">
        <v>12</v>
      </c>
      <c r="H23" s="117"/>
    </row>
    <row r="24" spans="1:8" s="62" customFormat="1" ht="21" customHeight="1">
      <c r="A24" s="113">
        <v>20</v>
      </c>
      <c r="B24" s="114" t="s">
        <v>27</v>
      </c>
      <c r="C24" s="114">
        <f t="shared" si="0"/>
        <v>5833</v>
      </c>
      <c r="D24" s="113">
        <f>SUM(D25,D26:D32)</f>
        <v>0</v>
      </c>
      <c r="E24" s="132">
        <f>SUM(E25,E26:E32)</f>
        <v>4686</v>
      </c>
      <c r="F24" s="113">
        <f>SUM(F25,F26:F32)</f>
        <v>200</v>
      </c>
      <c r="G24" s="113">
        <f>SUM(G25,G26:G32)</f>
        <v>347</v>
      </c>
      <c r="H24" s="113">
        <f>SUM(H25,H26:H32)</f>
        <v>600</v>
      </c>
    </row>
    <row r="25" spans="1:8" s="62" customFormat="1" ht="21" customHeight="1">
      <c r="A25" s="113">
        <v>21</v>
      </c>
      <c r="B25" s="115" t="s">
        <v>12</v>
      </c>
      <c r="C25" s="116">
        <f t="shared" si="0"/>
        <v>544</v>
      </c>
      <c r="D25" s="117">
        <v>0</v>
      </c>
      <c r="E25" s="133">
        <v>532</v>
      </c>
      <c r="F25" s="117">
        <v>0</v>
      </c>
      <c r="G25" s="117">
        <v>12</v>
      </c>
      <c r="H25" s="117"/>
    </row>
    <row r="26" spans="1:8" s="62" customFormat="1" ht="21" customHeight="1">
      <c r="A26" s="113">
        <v>22</v>
      </c>
      <c r="B26" s="120" t="s">
        <v>28</v>
      </c>
      <c r="C26" s="116">
        <f t="shared" si="0"/>
        <v>229</v>
      </c>
      <c r="D26" s="117"/>
      <c r="E26" s="133">
        <v>208</v>
      </c>
      <c r="F26" s="117"/>
      <c r="G26" s="117">
        <v>21</v>
      </c>
      <c r="H26" s="117"/>
    </row>
    <row r="27" spans="1:8" s="62" customFormat="1" ht="21" customHeight="1">
      <c r="A27" s="113">
        <v>23</v>
      </c>
      <c r="B27" s="120" t="s">
        <v>29</v>
      </c>
      <c r="C27" s="116">
        <f t="shared" si="0"/>
        <v>358</v>
      </c>
      <c r="D27" s="117"/>
      <c r="E27" s="133">
        <v>358</v>
      </c>
      <c r="F27" s="117"/>
      <c r="G27" s="117"/>
      <c r="H27" s="117"/>
    </row>
    <row r="28" spans="1:8" s="62" customFormat="1" ht="21" customHeight="1">
      <c r="A28" s="113">
        <v>24</v>
      </c>
      <c r="B28" s="120" t="s">
        <v>30</v>
      </c>
      <c r="C28" s="116">
        <f t="shared" si="0"/>
        <v>533</v>
      </c>
      <c r="D28" s="117"/>
      <c r="E28" s="133">
        <v>521</v>
      </c>
      <c r="F28" s="117"/>
      <c r="G28" s="117">
        <v>12</v>
      </c>
      <c r="H28" s="117"/>
    </row>
    <row r="29" spans="1:8" s="62" customFormat="1" ht="21" customHeight="1">
      <c r="A29" s="113">
        <v>25</v>
      </c>
      <c r="B29" s="122" t="s">
        <v>31</v>
      </c>
      <c r="C29" s="116">
        <f t="shared" si="0"/>
        <v>1087</v>
      </c>
      <c r="D29" s="117"/>
      <c r="E29" s="133">
        <v>765</v>
      </c>
      <c r="F29" s="117"/>
      <c r="G29" s="117">
        <v>22</v>
      </c>
      <c r="H29" s="117">
        <v>300</v>
      </c>
    </row>
    <row r="30" spans="1:8" s="62" customFormat="1" ht="21" customHeight="1">
      <c r="A30" s="113">
        <v>26</v>
      </c>
      <c r="B30" s="122" t="s">
        <v>32</v>
      </c>
      <c r="C30" s="116">
        <f t="shared" si="0"/>
        <v>494</v>
      </c>
      <c r="D30" s="117"/>
      <c r="E30" s="133">
        <v>406</v>
      </c>
      <c r="F30" s="117"/>
      <c r="G30" s="117">
        <v>88</v>
      </c>
      <c r="H30" s="117"/>
    </row>
    <row r="31" spans="1:8" s="62" customFormat="1" ht="21" customHeight="1">
      <c r="A31" s="113">
        <v>27</v>
      </c>
      <c r="B31" s="120" t="s">
        <v>33</v>
      </c>
      <c r="C31" s="116">
        <f t="shared" si="0"/>
        <v>1602</v>
      </c>
      <c r="D31" s="117"/>
      <c r="E31" s="133">
        <v>1137</v>
      </c>
      <c r="F31" s="117"/>
      <c r="G31" s="117">
        <v>165</v>
      </c>
      <c r="H31" s="117">
        <v>300</v>
      </c>
    </row>
    <row r="32" spans="1:8" s="62" customFormat="1" ht="21" customHeight="1">
      <c r="A32" s="113">
        <v>28</v>
      </c>
      <c r="B32" s="120" t="s">
        <v>34</v>
      </c>
      <c r="C32" s="116">
        <f t="shared" si="0"/>
        <v>986</v>
      </c>
      <c r="D32" s="117"/>
      <c r="E32" s="133">
        <v>759</v>
      </c>
      <c r="F32" s="117">
        <v>200</v>
      </c>
      <c r="G32" s="117">
        <v>27</v>
      </c>
      <c r="H32" s="117"/>
    </row>
    <row r="33" spans="1:8" s="62" customFormat="1" ht="21" customHeight="1">
      <c r="A33" s="113">
        <v>29</v>
      </c>
      <c r="B33" s="121" t="s">
        <v>35</v>
      </c>
      <c r="C33" s="114">
        <f t="shared" si="0"/>
        <v>3405</v>
      </c>
      <c r="D33" s="113">
        <f>SUM(D34,D35:D43)</f>
        <v>300</v>
      </c>
      <c r="E33" s="132">
        <f>SUM(E34,E35:E43)</f>
        <v>3025</v>
      </c>
      <c r="F33" s="113">
        <f>SUM(F34,F35:F43)</f>
        <v>0</v>
      </c>
      <c r="G33" s="113">
        <f>SUM(G34,G35:G43)</f>
        <v>80</v>
      </c>
      <c r="H33" s="113">
        <f>SUM(H34,H35:H43)</f>
        <v>0</v>
      </c>
    </row>
    <row r="34" spans="1:8" s="62" customFormat="1" ht="21" customHeight="1">
      <c r="A34" s="113">
        <v>30</v>
      </c>
      <c r="B34" s="115" t="s">
        <v>12</v>
      </c>
      <c r="C34" s="116">
        <f t="shared" si="0"/>
        <v>386</v>
      </c>
      <c r="D34" s="117">
        <v>0</v>
      </c>
      <c r="E34" s="133">
        <v>386</v>
      </c>
      <c r="F34" s="117">
        <v>0</v>
      </c>
      <c r="G34" s="117"/>
      <c r="H34" s="117"/>
    </row>
    <row r="35" spans="1:8" s="62" customFormat="1" ht="21" customHeight="1">
      <c r="A35" s="113">
        <v>31</v>
      </c>
      <c r="B35" s="118" t="s">
        <v>36</v>
      </c>
      <c r="C35" s="116">
        <f t="shared" si="0"/>
        <v>356</v>
      </c>
      <c r="D35" s="117"/>
      <c r="E35" s="133">
        <v>356</v>
      </c>
      <c r="F35" s="117"/>
      <c r="G35" s="117"/>
      <c r="H35" s="117"/>
    </row>
    <row r="36" spans="1:8" s="62" customFormat="1" ht="21" customHeight="1">
      <c r="A36" s="113">
        <v>32</v>
      </c>
      <c r="B36" s="118" t="s">
        <v>37</v>
      </c>
      <c r="C36" s="116">
        <f t="shared" si="0"/>
        <v>182</v>
      </c>
      <c r="D36" s="117"/>
      <c r="E36" s="133">
        <v>182</v>
      </c>
      <c r="F36" s="117"/>
      <c r="G36" s="117"/>
      <c r="H36" s="117"/>
    </row>
    <row r="37" spans="1:8" s="62" customFormat="1" ht="21" customHeight="1">
      <c r="A37" s="113">
        <v>33</v>
      </c>
      <c r="B37" s="118" t="s">
        <v>38</v>
      </c>
      <c r="C37" s="116">
        <f t="shared" si="0"/>
        <v>516</v>
      </c>
      <c r="D37" s="117"/>
      <c r="E37" s="133">
        <v>501</v>
      </c>
      <c r="F37" s="117"/>
      <c r="G37" s="117">
        <v>15</v>
      </c>
      <c r="H37" s="117"/>
    </row>
    <row r="38" spans="1:8" s="62" customFormat="1" ht="21" customHeight="1">
      <c r="A38" s="113">
        <v>34</v>
      </c>
      <c r="B38" s="118" t="s">
        <v>39</v>
      </c>
      <c r="C38" s="116">
        <f aca="true" t="shared" si="1" ref="C38:C69">SUM(D38:H38)</f>
        <v>635</v>
      </c>
      <c r="D38" s="117"/>
      <c r="E38" s="133">
        <v>570</v>
      </c>
      <c r="F38" s="117"/>
      <c r="G38" s="117">
        <v>65</v>
      </c>
      <c r="H38" s="117"/>
    </row>
    <row r="39" spans="1:8" s="62" customFormat="1" ht="21" customHeight="1">
      <c r="A39" s="113">
        <v>35</v>
      </c>
      <c r="B39" s="118" t="s">
        <v>40</v>
      </c>
      <c r="C39" s="116">
        <f t="shared" si="1"/>
        <v>102</v>
      </c>
      <c r="D39" s="117"/>
      <c r="E39" s="133">
        <v>102</v>
      </c>
      <c r="F39" s="117"/>
      <c r="G39" s="117"/>
      <c r="H39" s="117"/>
    </row>
    <row r="40" spans="1:8" s="62" customFormat="1" ht="21" customHeight="1">
      <c r="A40" s="113">
        <v>36</v>
      </c>
      <c r="B40" s="118" t="s">
        <v>41</v>
      </c>
      <c r="C40" s="116">
        <f t="shared" si="1"/>
        <v>132</v>
      </c>
      <c r="D40" s="117"/>
      <c r="E40" s="133">
        <v>132</v>
      </c>
      <c r="F40" s="117"/>
      <c r="G40" s="117"/>
      <c r="H40" s="117"/>
    </row>
    <row r="41" spans="1:8" s="62" customFormat="1" ht="21" customHeight="1">
      <c r="A41" s="113">
        <v>37</v>
      </c>
      <c r="B41" s="118" t="s">
        <v>42</v>
      </c>
      <c r="C41" s="116">
        <f t="shared" si="1"/>
        <v>305</v>
      </c>
      <c r="D41" s="117">
        <v>100</v>
      </c>
      <c r="E41" s="133">
        <v>205</v>
      </c>
      <c r="F41" s="117"/>
      <c r="G41" s="117"/>
      <c r="H41" s="117"/>
    </row>
    <row r="42" spans="1:8" s="62" customFormat="1" ht="21" customHeight="1">
      <c r="A42" s="113">
        <v>38</v>
      </c>
      <c r="B42" s="118" t="s">
        <v>43</v>
      </c>
      <c r="C42" s="116">
        <f t="shared" si="1"/>
        <v>417</v>
      </c>
      <c r="D42" s="117">
        <v>100</v>
      </c>
      <c r="E42" s="133">
        <v>317</v>
      </c>
      <c r="F42" s="117"/>
      <c r="G42" s="117"/>
      <c r="H42" s="117"/>
    </row>
    <row r="43" spans="1:8" s="62" customFormat="1" ht="21" customHeight="1">
      <c r="A43" s="113">
        <v>39</v>
      </c>
      <c r="B43" s="118" t="s">
        <v>44</v>
      </c>
      <c r="C43" s="116">
        <f t="shared" si="1"/>
        <v>374</v>
      </c>
      <c r="D43" s="117">
        <v>100</v>
      </c>
      <c r="E43" s="133">
        <v>274</v>
      </c>
      <c r="F43" s="117"/>
      <c r="G43" s="117"/>
      <c r="H43" s="117"/>
    </row>
    <row r="44" spans="1:8" s="62" customFormat="1" ht="21" customHeight="1">
      <c r="A44" s="113">
        <v>40</v>
      </c>
      <c r="B44" s="114" t="s">
        <v>45</v>
      </c>
      <c r="C44" s="114">
        <f t="shared" si="1"/>
        <v>4551</v>
      </c>
      <c r="D44" s="123">
        <f>SUM(D45,D46:D52)</f>
        <v>100</v>
      </c>
      <c r="E44" s="132">
        <f>SUM(E45,E46:E52)</f>
        <v>4034</v>
      </c>
      <c r="F44" s="123">
        <f>SUM(F45,F46:F52)</f>
        <v>150</v>
      </c>
      <c r="G44" s="113">
        <f>SUM(G45,G46:G52)</f>
        <v>267</v>
      </c>
      <c r="H44" s="113">
        <f>SUM(H45,H46:H52)</f>
        <v>0</v>
      </c>
    </row>
    <row r="45" spans="1:8" s="62" customFormat="1" ht="21" customHeight="1">
      <c r="A45" s="113">
        <v>41</v>
      </c>
      <c r="B45" s="115" t="s">
        <v>12</v>
      </c>
      <c r="C45" s="116">
        <f t="shared" si="1"/>
        <v>783</v>
      </c>
      <c r="D45" s="124">
        <v>0</v>
      </c>
      <c r="E45" s="134">
        <v>783</v>
      </c>
      <c r="F45" s="124">
        <v>0</v>
      </c>
      <c r="G45" s="117"/>
      <c r="H45" s="117"/>
    </row>
    <row r="46" spans="1:8" s="62" customFormat="1" ht="21" customHeight="1">
      <c r="A46" s="113">
        <v>42</v>
      </c>
      <c r="B46" s="120" t="s">
        <v>46</v>
      </c>
      <c r="C46" s="116">
        <f t="shared" si="1"/>
        <v>871</v>
      </c>
      <c r="D46" s="117"/>
      <c r="E46" s="133">
        <v>782</v>
      </c>
      <c r="F46" s="117"/>
      <c r="G46" s="117">
        <v>89</v>
      </c>
      <c r="H46" s="117"/>
    </row>
    <row r="47" spans="1:8" s="62" customFormat="1" ht="21" customHeight="1">
      <c r="A47" s="117">
        <v>43</v>
      </c>
      <c r="B47" s="120" t="s">
        <v>47</v>
      </c>
      <c r="C47" s="116">
        <f t="shared" si="1"/>
        <v>404</v>
      </c>
      <c r="D47" s="117"/>
      <c r="E47" s="133">
        <v>370</v>
      </c>
      <c r="F47" s="117"/>
      <c r="G47" s="117">
        <v>34</v>
      </c>
      <c r="H47" s="117"/>
    </row>
    <row r="48" spans="1:8" s="62" customFormat="1" ht="21" customHeight="1">
      <c r="A48" s="117">
        <v>44</v>
      </c>
      <c r="B48" s="120" t="s">
        <v>48</v>
      </c>
      <c r="C48" s="116">
        <f t="shared" si="1"/>
        <v>833</v>
      </c>
      <c r="D48" s="117"/>
      <c r="E48" s="133">
        <v>735</v>
      </c>
      <c r="F48" s="117"/>
      <c r="G48" s="117">
        <v>98</v>
      </c>
      <c r="H48" s="117"/>
    </row>
    <row r="49" spans="1:8" s="62" customFormat="1" ht="21" customHeight="1">
      <c r="A49" s="117">
        <v>45</v>
      </c>
      <c r="B49" s="120" t="s">
        <v>49</v>
      </c>
      <c r="C49" s="116">
        <f t="shared" si="1"/>
        <v>572</v>
      </c>
      <c r="D49" s="117"/>
      <c r="E49" s="133">
        <v>540</v>
      </c>
      <c r="F49" s="117"/>
      <c r="G49" s="117">
        <v>32</v>
      </c>
      <c r="H49" s="117"/>
    </row>
    <row r="50" spans="1:8" s="62" customFormat="1" ht="21" customHeight="1">
      <c r="A50" s="117">
        <v>46</v>
      </c>
      <c r="B50" s="120" t="s">
        <v>50</v>
      </c>
      <c r="C50" s="116">
        <f t="shared" si="1"/>
        <v>516</v>
      </c>
      <c r="D50" s="117"/>
      <c r="E50" s="133">
        <v>366</v>
      </c>
      <c r="F50" s="117">
        <v>150</v>
      </c>
      <c r="G50" s="117"/>
      <c r="H50" s="117"/>
    </row>
    <row r="51" spans="1:8" s="62" customFormat="1" ht="21" customHeight="1">
      <c r="A51" s="117">
        <v>47</v>
      </c>
      <c r="B51" s="120" t="s">
        <v>51</v>
      </c>
      <c r="C51" s="116">
        <f t="shared" si="1"/>
        <v>265</v>
      </c>
      <c r="D51" s="117"/>
      <c r="E51" s="133">
        <v>251</v>
      </c>
      <c r="F51" s="117"/>
      <c r="G51" s="117">
        <v>14</v>
      </c>
      <c r="H51" s="117"/>
    </row>
    <row r="52" spans="1:8" s="62" customFormat="1" ht="21" customHeight="1">
      <c r="A52" s="117">
        <v>48</v>
      </c>
      <c r="B52" s="125" t="s">
        <v>52</v>
      </c>
      <c r="C52" s="116">
        <f t="shared" si="1"/>
        <v>307</v>
      </c>
      <c r="D52" s="117">
        <v>100</v>
      </c>
      <c r="E52" s="133">
        <v>207</v>
      </c>
      <c r="F52" s="117"/>
      <c r="G52" s="117"/>
      <c r="H52" s="117"/>
    </row>
    <row r="53" spans="1:8" s="62" customFormat="1" ht="21" customHeight="1">
      <c r="A53" s="117">
        <v>49</v>
      </c>
      <c r="B53" s="126" t="s">
        <v>53</v>
      </c>
      <c r="C53" s="114">
        <f t="shared" si="1"/>
        <v>603</v>
      </c>
      <c r="D53" s="124">
        <v>0</v>
      </c>
      <c r="E53" s="132">
        <v>603</v>
      </c>
      <c r="F53" s="124">
        <v>0</v>
      </c>
      <c r="G53" s="117"/>
      <c r="H53" s="117"/>
    </row>
    <row r="54" spans="1:8" s="62" customFormat="1" ht="21" customHeight="1">
      <c r="A54" s="117">
        <v>50</v>
      </c>
      <c r="B54" s="127" t="s">
        <v>54</v>
      </c>
      <c r="C54" s="114">
        <f t="shared" si="1"/>
        <v>3640</v>
      </c>
      <c r="D54" s="123">
        <f>SUM(D55,D56:D59)</f>
        <v>0</v>
      </c>
      <c r="E54" s="135">
        <f>SUM(E55,E56:E59)</f>
        <v>3004</v>
      </c>
      <c r="F54" s="123">
        <f>SUM(F55,F56:F59)</f>
        <v>0</v>
      </c>
      <c r="G54" s="123">
        <f>SUM(G55,G56:G59)</f>
        <v>636</v>
      </c>
      <c r="H54" s="123">
        <f>SUM(H55,H56:H59)</f>
        <v>0</v>
      </c>
    </row>
    <row r="55" spans="1:8" s="62" customFormat="1" ht="21" customHeight="1">
      <c r="A55" s="117">
        <v>51</v>
      </c>
      <c r="B55" s="115" t="s">
        <v>12</v>
      </c>
      <c r="C55" s="116">
        <f t="shared" si="1"/>
        <v>637</v>
      </c>
      <c r="D55" s="124">
        <v>0</v>
      </c>
      <c r="E55" s="133">
        <v>579</v>
      </c>
      <c r="F55" s="124">
        <v>0</v>
      </c>
      <c r="G55" s="117">
        <v>58</v>
      </c>
      <c r="H55" s="117"/>
    </row>
    <row r="56" spans="1:8" s="62" customFormat="1" ht="21" customHeight="1">
      <c r="A56" s="117">
        <v>52</v>
      </c>
      <c r="B56" s="128" t="s">
        <v>55</v>
      </c>
      <c r="C56" s="116">
        <f t="shared" si="1"/>
        <v>137</v>
      </c>
      <c r="D56" s="117"/>
      <c r="E56" s="133">
        <v>111</v>
      </c>
      <c r="F56" s="117"/>
      <c r="G56" s="117">
        <v>26</v>
      </c>
      <c r="H56" s="117"/>
    </row>
    <row r="57" spans="1:8" s="62" customFormat="1" ht="21" customHeight="1">
      <c r="A57" s="117">
        <v>53</v>
      </c>
      <c r="B57" s="128" t="s">
        <v>56</v>
      </c>
      <c r="C57" s="116">
        <f t="shared" si="1"/>
        <v>1155</v>
      </c>
      <c r="D57" s="117"/>
      <c r="E57" s="133">
        <v>919</v>
      </c>
      <c r="F57" s="117"/>
      <c r="G57" s="117">
        <v>236</v>
      </c>
      <c r="H57" s="117"/>
    </row>
    <row r="58" spans="1:8" s="62" customFormat="1" ht="21" customHeight="1">
      <c r="A58" s="117">
        <v>54</v>
      </c>
      <c r="B58" s="128" t="s">
        <v>57</v>
      </c>
      <c r="C58" s="116">
        <f t="shared" si="1"/>
        <v>725</v>
      </c>
      <c r="D58" s="117"/>
      <c r="E58" s="133">
        <v>601</v>
      </c>
      <c r="F58" s="117"/>
      <c r="G58" s="117">
        <v>124</v>
      </c>
      <c r="H58" s="117"/>
    </row>
    <row r="59" spans="1:8" s="62" customFormat="1" ht="21" customHeight="1">
      <c r="A59" s="117">
        <v>55</v>
      </c>
      <c r="B59" s="128" t="s">
        <v>58</v>
      </c>
      <c r="C59" s="116">
        <f t="shared" si="1"/>
        <v>986</v>
      </c>
      <c r="D59" s="117"/>
      <c r="E59" s="133">
        <v>794</v>
      </c>
      <c r="F59" s="117"/>
      <c r="G59" s="117">
        <v>192</v>
      </c>
      <c r="H59" s="117"/>
    </row>
    <row r="60" spans="1:8" s="61" customFormat="1" ht="21" customHeight="1">
      <c r="A60" s="117">
        <v>56</v>
      </c>
      <c r="B60" s="126" t="s">
        <v>59</v>
      </c>
      <c r="C60" s="114">
        <f t="shared" si="1"/>
        <v>3364</v>
      </c>
      <c r="D60" s="123">
        <f>SUM(D61:D68)</f>
        <v>100</v>
      </c>
      <c r="E60" s="132">
        <f>SUM(E61:E68)</f>
        <v>2875</v>
      </c>
      <c r="F60" s="123">
        <f>SUM(F61:F68)</f>
        <v>0</v>
      </c>
      <c r="G60" s="113">
        <f>SUM(G61:G68)</f>
        <v>189</v>
      </c>
      <c r="H60" s="113">
        <f>SUM(H61:H68)</f>
        <v>200</v>
      </c>
    </row>
    <row r="61" spans="1:8" s="62" customFormat="1" ht="21" customHeight="1">
      <c r="A61" s="117">
        <v>57</v>
      </c>
      <c r="B61" s="129" t="s">
        <v>12</v>
      </c>
      <c r="C61" s="116">
        <f t="shared" si="1"/>
        <v>443</v>
      </c>
      <c r="D61" s="117"/>
      <c r="E61" s="133">
        <v>443</v>
      </c>
      <c r="F61" s="117"/>
      <c r="G61" s="117"/>
      <c r="H61" s="117"/>
    </row>
    <row r="62" spans="1:8" s="62" customFormat="1" ht="21" customHeight="1">
      <c r="A62" s="117">
        <v>58</v>
      </c>
      <c r="B62" s="128" t="s">
        <v>60</v>
      </c>
      <c r="C62" s="116">
        <f t="shared" si="1"/>
        <v>291</v>
      </c>
      <c r="D62" s="117"/>
      <c r="E62" s="133">
        <v>291</v>
      </c>
      <c r="F62" s="117"/>
      <c r="G62" s="117"/>
      <c r="H62" s="117"/>
    </row>
    <row r="63" spans="1:8" s="62" customFormat="1" ht="21" customHeight="1">
      <c r="A63" s="117">
        <v>59</v>
      </c>
      <c r="B63" s="128" t="s">
        <v>61</v>
      </c>
      <c r="C63" s="116">
        <f t="shared" si="1"/>
        <v>279</v>
      </c>
      <c r="D63" s="117"/>
      <c r="E63" s="133">
        <v>279</v>
      </c>
      <c r="F63" s="117"/>
      <c r="G63" s="117"/>
      <c r="H63" s="117"/>
    </row>
    <row r="64" spans="1:8" s="62" customFormat="1" ht="21" customHeight="1">
      <c r="A64" s="117">
        <v>60</v>
      </c>
      <c r="B64" s="128" t="s">
        <v>62</v>
      </c>
      <c r="C64" s="116">
        <f t="shared" si="1"/>
        <v>420</v>
      </c>
      <c r="D64" s="117">
        <v>100</v>
      </c>
      <c r="E64" s="133">
        <v>320</v>
      </c>
      <c r="F64" s="117"/>
      <c r="G64" s="117"/>
      <c r="H64" s="117"/>
    </row>
    <row r="65" spans="1:8" s="62" customFormat="1" ht="21" customHeight="1">
      <c r="A65" s="117">
        <v>61</v>
      </c>
      <c r="B65" s="128" t="s">
        <v>63</v>
      </c>
      <c r="C65" s="116">
        <f t="shared" si="1"/>
        <v>381</v>
      </c>
      <c r="D65" s="117"/>
      <c r="E65" s="133">
        <v>341</v>
      </c>
      <c r="F65" s="117"/>
      <c r="G65" s="117">
        <v>40</v>
      </c>
      <c r="H65" s="117"/>
    </row>
    <row r="66" spans="1:8" s="62" customFormat="1" ht="21" customHeight="1">
      <c r="A66" s="117">
        <v>62</v>
      </c>
      <c r="B66" s="128" t="s">
        <v>64</v>
      </c>
      <c r="C66" s="116">
        <f t="shared" si="1"/>
        <v>358</v>
      </c>
      <c r="D66" s="117"/>
      <c r="E66" s="133">
        <v>289</v>
      </c>
      <c r="F66" s="117"/>
      <c r="G66" s="117">
        <v>69</v>
      </c>
      <c r="H66" s="117"/>
    </row>
    <row r="67" spans="1:8" s="62" customFormat="1" ht="21" customHeight="1">
      <c r="A67" s="117">
        <v>63</v>
      </c>
      <c r="B67" s="128" t="s">
        <v>65</v>
      </c>
      <c r="C67" s="116">
        <f t="shared" si="1"/>
        <v>352</v>
      </c>
      <c r="D67" s="117"/>
      <c r="E67" s="133">
        <v>352</v>
      </c>
      <c r="F67" s="117"/>
      <c r="G67" s="117"/>
      <c r="H67" s="117"/>
    </row>
    <row r="68" spans="1:8" s="62" customFormat="1" ht="21" customHeight="1">
      <c r="A68" s="117">
        <v>64</v>
      </c>
      <c r="B68" s="128" t="s">
        <v>66</v>
      </c>
      <c r="C68" s="116">
        <f t="shared" si="1"/>
        <v>840</v>
      </c>
      <c r="D68" s="117"/>
      <c r="E68" s="133">
        <v>560</v>
      </c>
      <c r="F68" s="117"/>
      <c r="G68" s="117">
        <v>80</v>
      </c>
      <c r="H68" s="117">
        <v>200</v>
      </c>
    </row>
    <row r="69" spans="1:8" s="61" customFormat="1" ht="21" customHeight="1">
      <c r="A69" s="117">
        <v>65</v>
      </c>
      <c r="B69" s="126" t="s">
        <v>67</v>
      </c>
      <c r="C69" s="114">
        <f t="shared" si="1"/>
        <v>4832</v>
      </c>
      <c r="D69" s="123">
        <f>SUM(D70,D71:D80)</f>
        <v>700</v>
      </c>
      <c r="E69" s="135">
        <f>SUM(E70,E71:E80)</f>
        <v>3652</v>
      </c>
      <c r="F69" s="123">
        <f>SUM(F70,F71:F80)</f>
        <v>300</v>
      </c>
      <c r="G69" s="123">
        <f>SUM(G70,G71:G80)</f>
        <v>180</v>
      </c>
      <c r="H69" s="123">
        <f>SUM(H70,H71:H80)</f>
        <v>0</v>
      </c>
    </row>
    <row r="70" spans="1:8" s="62" customFormat="1" ht="21" customHeight="1">
      <c r="A70" s="117">
        <v>66</v>
      </c>
      <c r="B70" s="115" t="s">
        <v>12</v>
      </c>
      <c r="C70" s="116">
        <f aca="true" t="shared" si="2" ref="C70:C101">SUM(D70:H70)</f>
        <v>480</v>
      </c>
      <c r="D70" s="124">
        <v>0</v>
      </c>
      <c r="E70" s="133">
        <v>180</v>
      </c>
      <c r="F70" s="124">
        <v>300</v>
      </c>
      <c r="G70" s="117"/>
      <c r="H70" s="117"/>
    </row>
    <row r="71" spans="1:8" s="62" customFormat="1" ht="21" customHeight="1">
      <c r="A71" s="117">
        <v>67</v>
      </c>
      <c r="B71" s="128" t="s">
        <v>68</v>
      </c>
      <c r="C71" s="116">
        <f t="shared" si="2"/>
        <v>106</v>
      </c>
      <c r="D71" s="117"/>
      <c r="E71" s="133">
        <v>106</v>
      </c>
      <c r="F71" s="117"/>
      <c r="G71" s="117"/>
      <c r="H71" s="117"/>
    </row>
    <row r="72" spans="1:8" s="62" customFormat="1" ht="21" customHeight="1">
      <c r="A72" s="117">
        <v>68</v>
      </c>
      <c r="B72" s="128" t="s">
        <v>69</v>
      </c>
      <c r="C72" s="116">
        <f t="shared" si="2"/>
        <v>248</v>
      </c>
      <c r="D72" s="117">
        <v>100</v>
      </c>
      <c r="E72" s="133">
        <v>148</v>
      </c>
      <c r="F72" s="117"/>
      <c r="G72" s="117"/>
      <c r="H72" s="117"/>
    </row>
    <row r="73" spans="1:8" s="62" customFormat="1" ht="21" customHeight="1">
      <c r="A73" s="117">
        <v>69</v>
      </c>
      <c r="B73" s="128" t="s">
        <v>70</v>
      </c>
      <c r="C73" s="116">
        <f t="shared" si="2"/>
        <v>455</v>
      </c>
      <c r="D73" s="117">
        <v>150</v>
      </c>
      <c r="E73" s="133">
        <v>293</v>
      </c>
      <c r="F73" s="117"/>
      <c r="G73" s="117">
        <v>12</v>
      </c>
      <c r="H73" s="117"/>
    </row>
    <row r="74" spans="1:8" s="62" customFormat="1" ht="21" customHeight="1">
      <c r="A74" s="117">
        <v>70</v>
      </c>
      <c r="B74" s="128" t="s">
        <v>71</v>
      </c>
      <c r="C74" s="116">
        <f t="shared" si="2"/>
        <v>612</v>
      </c>
      <c r="D74" s="117">
        <v>100</v>
      </c>
      <c r="E74" s="133">
        <v>512</v>
      </c>
      <c r="F74" s="117"/>
      <c r="G74" s="117"/>
      <c r="H74" s="117"/>
    </row>
    <row r="75" spans="1:8" s="62" customFormat="1" ht="21" customHeight="1">
      <c r="A75" s="117">
        <v>71</v>
      </c>
      <c r="B75" s="136" t="s">
        <v>72</v>
      </c>
      <c r="C75" s="116">
        <f t="shared" si="2"/>
        <v>450</v>
      </c>
      <c r="D75" s="117">
        <v>150</v>
      </c>
      <c r="E75" s="133">
        <v>282</v>
      </c>
      <c r="F75" s="117"/>
      <c r="G75" s="117">
        <v>18</v>
      </c>
      <c r="H75" s="117"/>
    </row>
    <row r="76" spans="1:8" s="62" customFormat="1" ht="21" customHeight="1">
      <c r="A76" s="117">
        <v>72</v>
      </c>
      <c r="B76" s="136" t="s">
        <v>73</v>
      </c>
      <c r="C76" s="116">
        <f t="shared" si="2"/>
        <v>277</v>
      </c>
      <c r="D76" s="117">
        <v>100</v>
      </c>
      <c r="E76" s="133">
        <v>177</v>
      </c>
      <c r="F76" s="117"/>
      <c r="G76" s="117"/>
      <c r="H76" s="117"/>
    </row>
    <row r="77" spans="1:8" s="62" customFormat="1" ht="21" customHeight="1">
      <c r="A77" s="117">
        <v>73</v>
      </c>
      <c r="B77" s="136" t="s">
        <v>74</v>
      </c>
      <c r="C77" s="116">
        <f t="shared" si="2"/>
        <v>554</v>
      </c>
      <c r="D77" s="117"/>
      <c r="E77" s="133">
        <v>520</v>
      </c>
      <c r="F77" s="117"/>
      <c r="G77" s="117">
        <v>34</v>
      </c>
      <c r="H77" s="117"/>
    </row>
    <row r="78" spans="1:8" s="62" customFormat="1" ht="21" customHeight="1">
      <c r="A78" s="117">
        <v>74</v>
      </c>
      <c r="B78" s="128" t="s">
        <v>75</v>
      </c>
      <c r="C78" s="116">
        <f t="shared" si="2"/>
        <v>691</v>
      </c>
      <c r="D78" s="117">
        <v>100</v>
      </c>
      <c r="E78" s="133">
        <v>568</v>
      </c>
      <c r="F78" s="117"/>
      <c r="G78" s="117">
        <v>23</v>
      </c>
      <c r="H78" s="117"/>
    </row>
    <row r="79" spans="1:8" s="62" customFormat="1" ht="21" customHeight="1">
      <c r="A79" s="117">
        <v>75</v>
      </c>
      <c r="B79" s="128" t="s">
        <v>76</v>
      </c>
      <c r="C79" s="116">
        <f t="shared" si="2"/>
        <v>448</v>
      </c>
      <c r="D79" s="117"/>
      <c r="E79" s="133">
        <v>406</v>
      </c>
      <c r="F79" s="117"/>
      <c r="G79" s="117">
        <v>42</v>
      </c>
      <c r="H79" s="117"/>
    </row>
    <row r="80" spans="1:8" s="62" customFormat="1" ht="21" customHeight="1">
      <c r="A80" s="117">
        <v>76</v>
      </c>
      <c r="B80" s="128" t="s">
        <v>77</v>
      </c>
      <c r="C80" s="116">
        <f t="shared" si="2"/>
        <v>511</v>
      </c>
      <c r="D80" s="117"/>
      <c r="E80" s="133">
        <v>460</v>
      </c>
      <c r="F80" s="117"/>
      <c r="G80" s="117">
        <v>51</v>
      </c>
      <c r="H80" s="117"/>
    </row>
    <row r="81" spans="1:8" s="61" customFormat="1" ht="21" customHeight="1">
      <c r="A81" s="117">
        <v>77</v>
      </c>
      <c r="B81" s="126" t="s">
        <v>78</v>
      </c>
      <c r="C81" s="114">
        <f t="shared" si="2"/>
        <v>2400</v>
      </c>
      <c r="D81" s="123">
        <f>SUM(D82:D88)</f>
        <v>0</v>
      </c>
      <c r="E81" s="132">
        <f>SUM(E82:E88)</f>
        <v>2038</v>
      </c>
      <c r="F81" s="123">
        <f>SUM(F82:F88)</f>
        <v>150</v>
      </c>
      <c r="G81" s="113">
        <f>SUM(G82:G88)</f>
        <v>12</v>
      </c>
      <c r="H81" s="113">
        <f>SUM(H82:H88)</f>
        <v>200</v>
      </c>
    </row>
    <row r="82" spans="1:8" s="62" customFormat="1" ht="21" customHeight="1">
      <c r="A82" s="117">
        <v>78</v>
      </c>
      <c r="B82" s="129" t="s">
        <v>12</v>
      </c>
      <c r="C82" s="116">
        <f t="shared" si="2"/>
        <v>199</v>
      </c>
      <c r="D82" s="117"/>
      <c r="E82" s="133">
        <v>199</v>
      </c>
      <c r="F82" s="117"/>
      <c r="G82" s="117"/>
      <c r="H82" s="117"/>
    </row>
    <row r="83" spans="1:8" s="62" customFormat="1" ht="21" customHeight="1">
      <c r="A83" s="117">
        <v>79</v>
      </c>
      <c r="B83" s="128" t="s">
        <v>79</v>
      </c>
      <c r="C83" s="116">
        <f t="shared" si="2"/>
        <v>357</v>
      </c>
      <c r="D83" s="117"/>
      <c r="E83" s="133">
        <v>357</v>
      </c>
      <c r="F83" s="117"/>
      <c r="G83" s="117"/>
      <c r="H83" s="117"/>
    </row>
    <row r="84" spans="1:8" s="62" customFormat="1" ht="21" customHeight="1">
      <c r="A84" s="117">
        <v>80</v>
      </c>
      <c r="B84" s="128" t="s">
        <v>80</v>
      </c>
      <c r="C84" s="116">
        <f t="shared" si="2"/>
        <v>316</v>
      </c>
      <c r="D84" s="117"/>
      <c r="E84" s="133">
        <v>304</v>
      </c>
      <c r="F84" s="117"/>
      <c r="G84" s="117">
        <v>12</v>
      </c>
      <c r="H84" s="117"/>
    </row>
    <row r="85" spans="1:8" s="62" customFormat="1" ht="21" customHeight="1">
      <c r="A85" s="117">
        <v>81</v>
      </c>
      <c r="B85" s="128" t="s">
        <v>81</v>
      </c>
      <c r="C85" s="116">
        <f t="shared" si="2"/>
        <v>764</v>
      </c>
      <c r="D85" s="117"/>
      <c r="E85" s="133">
        <v>414</v>
      </c>
      <c r="F85" s="117">
        <v>150</v>
      </c>
      <c r="G85" s="117"/>
      <c r="H85" s="117">
        <v>200</v>
      </c>
    </row>
    <row r="86" spans="1:8" s="62" customFormat="1" ht="21" customHeight="1">
      <c r="A86" s="117">
        <v>82</v>
      </c>
      <c r="B86" s="136" t="s">
        <v>82</v>
      </c>
      <c r="C86" s="116">
        <f t="shared" si="2"/>
        <v>265</v>
      </c>
      <c r="D86" s="117"/>
      <c r="E86" s="133">
        <v>265</v>
      </c>
      <c r="F86" s="117"/>
      <c r="G86" s="117"/>
      <c r="H86" s="117"/>
    </row>
    <row r="87" spans="1:8" s="62" customFormat="1" ht="21" customHeight="1">
      <c r="A87" s="117">
        <v>83</v>
      </c>
      <c r="B87" s="128" t="s">
        <v>83</v>
      </c>
      <c r="C87" s="116">
        <f t="shared" si="2"/>
        <v>306</v>
      </c>
      <c r="D87" s="117"/>
      <c r="E87" s="133">
        <v>306</v>
      </c>
      <c r="F87" s="117"/>
      <c r="G87" s="117"/>
      <c r="H87" s="117"/>
    </row>
    <row r="88" spans="1:8" s="62" customFormat="1" ht="21" customHeight="1">
      <c r="A88" s="117">
        <v>84</v>
      </c>
      <c r="B88" s="136" t="s">
        <v>84</v>
      </c>
      <c r="C88" s="116">
        <f t="shared" si="2"/>
        <v>193</v>
      </c>
      <c r="D88" s="117"/>
      <c r="E88" s="133">
        <v>193</v>
      </c>
      <c r="F88" s="117"/>
      <c r="G88" s="117"/>
      <c r="H88" s="117"/>
    </row>
    <row r="89" spans="1:8" s="61" customFormat="1" ht="21" customHeight="1">
      <c r="A89" s="117">
        <v>85</v>
      </c>
      <c r="B89" s="137" t="s">
        <v>85</v>
      </c>
      <c r="C89" s="114">
        <f t="shared" si="2"/>
        <v>3567</v>
      </c>
      <c r="D89" s="113">
        <f>SUM(D90:D98)</f>
        <v>900</v>
      </c>
      <c r="E89" s="132">
        <f>SUM(E90:E98)</f>
        <v>2667</v>
      </c>
      <c r="F89" s="113">
        <f>SUM(F90:F98)</f>
        <v>0</v>
      </c>
      <c r="G89" s="113">
        <f>SUM(G90:G98)</f>
        <v>0</v>
      </c>
      <c r="H89" s="113">
        <f>SUM(H90:H98)</f>
        <v>0</v>
      </c>
    </row>
    <row r="90" spans="1:8" s="62" customFormat="1" ht="21" customHeight="1">
      <c r="A90" s="117">
        <v>86</v>
      </c>
      <c r="B90" s="136" t="s">
        <v>86</v>
      </c>
      <c r="C90" s="116">
        <f t="shared" si="2"/>
        <v>28</v>
      </c>
      <c r="D90" s="117"/>
      <c r="E90" s="133">
        <v>28</v>
      </c>
      <c r="F90" s="117"/>
      <c r="G90" s="117"/>
      <c r="H90" s="117"/>
    </row>
    <row r="91" spans="1:8" s="62" customFormat="1" ht="21" customHeight="1">
      <c r="A91" s="117">
        <v>87</v>
      </c>
      <c r="B91" s="136" t="s">
        <v>87</v>
      </c>
      <c r="C91" s="116">
        <f t="shared" si="2"/>
        <v>585</v>
      </c>
      <c r="D91" s="117">
        <v>100</v>
      </c>
      <c r="E91" s="133">
        <v>485</v>
      </c>
      <c r="F91" s="117"/>
      <c r="G91" s="117"/>
      <c r="H91" s="117"/>
    </row>
    <row r="92" spans="1:8" s="62" customFormat="1" ht="21" customHeight="1">
      <c r="A92" s="117">
        <v>88</v>
      </c>
      <c r="B92" s="136" t="s">
        <v>88</v>
      </c>
      <c r="C92" s="116">
        <f t="shared" si="2"/>
        <v>416</v>
      </c>
      <c r="D92" s="117">
        <v>100</v>
      </c>
      <c r="E92" s="133">
        <v>316</v>
      </c>
      <c r="F92" s="117"/>
      <c r="G92" s="117"/>
      <c r="H92" s="117"/>
    </row>
    <row r="93" spans="1:8" s="62" customFormat="1" ht="21" customHeight="1">
      <c r="A93" s="117">
        <v>89</v>
      </c>
      <c r="B93" s="136" t="s">
        <v>89</v>
      </c>
      <c r="C93" s="116">
        <f t="shared" si="2"/>
        <v>510</v>
      </c>
      <c r="D93" s="117">
        <v>100</v>
      </c>
      <c r="E93" s="133">
        <v>410</v>
      </c>
      <c r="F93" s="117"/>
      <c r="G93" s="117"/>
      <c r="H93" s="117"/>
    </row>
    <row r="94" spans="1:8" s="62" customFormat="1" ht="21" customHeight="1">
      <c r="A94" s="117">
        <v>90</v>
      </c>
      <c r="B94" s="136" t="s">
        <v>90</v>
      </c>
      <c r="C94" s="116">
        <f t="shared" si="2"/>
        <v>641</v>
      </c>
      <c r="D94" s="117">
        <v>100</v>
      </c>
      <c r="E94" s="133">
        <v>541</v>
      </c>
      <c r="F94" s="117"/>
      <c r="G94" s="117"/>
      <c r="H94" s="117"/>
    </row>
    <row r="95" spans="1:8" s="62" customFormat="1" ht="21" customHeight="1">
      <c r="A95" s="117">
        <v>91</v>
      </c>
      <c r="B95" s="136" t="s">
        <v>91</v>
      </c>
      <c r="C95" s="116">
        <f t="shared" si="2"/>
        <v>537</v>
      </c>
      <c r="D95" s="117">
        <v>300</v>
      </c>
      <c r="E95" s="133">
        <v>237</v>
      </c>
      <c r="F95" s="117"/>
      <c r="G95" s="117"/>
      <c r="H95" s="117"/>
    </row>
    <row r="96" spans="1:8" s="62" customFormat="1" ht="21" customHeight="1">
      <c r="A96" s="117">
        <v>92</v>
      </c>
      <c r="B96" s="136" t="s">
        <v>92</v>
      </c>
      <c r="C96" s="116">
        <f t="shared" si="2"/>
        <v>426</v>
      </c>
      <c r="D96" s="117">
        <v>100</v>
      </c>
      <c r="E96" s="133">
        <v>326</v>
      </c>
      <c r="F96" s="117"/>
      <c r="G96" s="117"/>
      <c r="H96" s="117"/>
    </row>
    <row r="97" spans="1:8" s="62" customFormat="1" ht="21" customHeight="1">
      <c r="A97" s="117">
        <v>93</v>
      </c>
      <c r="B97" s="136" t="s">
        <v>93</v>
      </c>
      <c r="C97" s="116">
        <f t="shared" si="2"/>
        <v>245</v>
      </c>
      <c r="D97" s="117">
        <v>100</v>
      </c>
      <c r="E97" s="133">
        <v>145</v>
      </c>
      <c r="F97" s="117"/>
      <c r="G97" s="117"/>
      <c r="H97" s="117"/>
    </row>
    <row r="98" spans="1:8" s="62" customFormat="1" ht="21" customHeight="1">
      <c r="A98" s="117">
        <v>94</v>
      </c>
      <c r="B98" s="136" t="s">
        <v>94</v>
      </c>
      <c r="C98" s="116">
        <f t="shared" si="2"/>
        <v>179</v>
      </c>
      <c r="D98" s="117"/>
      <c r="E98" s="133">
        <v>179</v>
      </c>
      <c r="F98" s="117"/>
      <c r="G98" s="117"/>
      <c r="H98" s="117"/>
    </row>
    <row r="99" spans="1:8" s="61" customFormat="1" ht="21" customHeight="1">
      <c r="A99" s="117">
        <v>95</v>
      </c>
      <c r="B99" s="137" t="s">
        <v>95</v>
      </c>
      <c r="C99" s="114">
        <f t="shared" si="2"/>
        <v>1373</v>
      </c>
      <c r="D99" s="113">
        <f>SUM(D100:D103)</f>
        <v>0</v>
      </c>
      <c r="E99" s="132">
        <f>SUM(E100:E103)</f>
        <v>1286</v>
      </c>
      <c r="F99" s="113">
        <f>SUM(F100:F103)</f>
        <v>0</v>
      </c>
      <c r="G99" s="113">
        <f>SUM(G100:G103)</f>
        <v>87</v>
      </c>
      <c r="H99" s="113">
        <f>SUM(H100:H103)</f>
        <v>0</v>
      </c>
    </row>
    <row r="100" spans="1:8" s="62" customFormat="1" ht="21" customHeight="1">
      <c r="A100" s="117">
        <v>96</v>
      </c>
      <c r="B100" s="136" t="s">
        <v>12</v>
      </c>
      <c r="C100" s="116">
        <f t="shared" si="2"/>
        <v>163</v>
      </c>
      <c r="D100" s="117"/>
      <c r="E100" s="133">
        <v>163</v>
      </c>
      <c r="F100" s="117"/>
      <c r="G100" s="117"/>
      <c r="H100" s="117"/>
    </row>
    <row r="101" spans="1:8" s="62" customFormat="1" ht="21" customHeight="1">
      <c r="A101" s="117">
        <v>97</v>
      </c>
      <c r="B101" s="128" t="s">
        <v>96</v>
      </c>
      <c r="C101" s="116">
        <f t="shared" si="2"/>
        <v>237</v>
      </c>
      <c r="D101" s="117"/>
      <c r="E101" s="133">
        <v>204</v>
      </c>
      <c r="F101" s="117"/>
      <c r="G101" s="117">
        <v>33</v>
      </c>
      <c r="H101" s="117"/>
    </row>
    <row r="102" spans="1:8" s="62" customFormat="1" ht="21" customHeight="1">
      <c r="A102" s="117">
        <v>98</v>
      </c>
      <c r="B102" s="128" t="s">
        <v>97</v>
      </c>
      <c r="C102" s="116">
        <f aca="true" t="shared" si="3" ref="C102:C123">SUM(D102:H102)</f>
        <v>411</v>
      </c>
      <c r="D102" s="117"/>
      <c r="E102" s="133">
        <v>395</v>
      </c>
      <c r="F102" s="117"/>
      <c r="G102" s="117">
        <v>16</v>
      </c>
      <c r="H102" s="117"/>
    </row>
    <row r="103" spans="1:8" s="62" customFormat="1" ht="21" customHeight="1">
      <c r="A103" s="117">
        <v>99</v>
      </c>
      <c r="B103" s="128" t="s">
        <v>98</v>
      </c>
      <c r="C103" s="116">
        <f t="shared" si="3"/>
        <v>562</v>
      </c>
      <c r="D103" s="117"/>
      <c r="E103" s="133">
        <v>524</v>
      </c>
      <c r="F103" s="117"/>
      <c r="G103" s="117">
        <v>38</v>
      </c>
      <c r="H103" s="117"/>
    </row>
    <row r="104" spans="1:8" s="62" customFormat="1" ht="21" customHeight="1">
      <c r="A104" s="117">
        <v>100</v>
      </c>
      <c r="B104" s="126" t="s">
        <v>99</v>
      </c>
      <c r="C104" s="114">
        <f t="shared" si="3"/>
        <v>2187</v>
      </c>
      <c r="D104" s="117"/>
      <c r="E104" s="132">
        <v>1074</v>
      </c>
      <c r="F104" s="117"/>
      <c r="G104" s="117">
        <v>113</v>
      </c>
      <c r="H104" s="117">
        <v>1000</v>
      </c>
    </row>
    <row r="105" spans="1:8" s="62" customFormat="1" ht="21" customHeight="1">
      <c r="A105" s="117">
        <v>101</v>
      </c>
      <c r="B105" s="126" t="s">
        <v>100</v>
      </c>
      <c r="C105" s="114">
        <f t="shared" si="3"/>
        <v>1124</v>
      </c>
      <c r="D105" s="117"/>
      <c r="E105" s="132">
        <v>960</v>
      </c>
      <c r="F105" s="117"/>
      <c r="G105" s="117">
        <v>164</v>
      </c>
      <c r="H105" s="117"/>
    </row>
    <row r="106" spans="1:8" s="62" customFormat="1" ht="21" customHeight="1">
      <c r="A106" s="117">
        <v>102</v>
      </c>
      <c r="B106" s="121" t="s">
        <v>101</v>
      </c>
      <c r="C106" s="114">
        <f t="shared" si="3"/>
        <v>1057</v>
      </c>
      <c r="D106" s="117"/>
      <c r="E106" s="113">
        <v>665</v>
      </c>
      <c r="F106" s="117">
        <v>200</v>
      </c>
      <c r="G106" s="117">
        <v>192</v>
      </c>
      <c r="H106" s="117"/>
    </row>
    <row r="107" spans="1:8" s="62" customFormat="1" ht="21" customHeight="1">
      <c r="A107" s="117">
        <v>103</v>
      </c>
      <c r="B107" s="121" t="s">
        <v>102</v>
      </c>
      <c r="C107" s="114">
        <f t="shared" si="3"/>
        <v>192</v>
      </c>
      <c r="D107" s="113">
        <v>150</v>
      </c>
      <c r="E107" s="113">
        <v>42</v>
      </c>
      <c r="F107" s="117"/>
      <c r="G107" s="117"/>
      <c r="H107" s="117"/>
    </row>
    <row r="108" spans="1:8" s="59" customFormat="1" ht="19.5" customHeight="1">
      <c r="A108" s="63"/>
      <c r="B108" s="106"/>
      <c r="C108" s="106"/>
      <c r="D108" s="63"/>
      <c r="E108" s="63"/>
      <c r="F108" s="63"/>
      <c r="H108" s="63"/>
    </row>
    <row r="109" spans="1:8" s="59" customFormat="1" ht="19.5" customHeight="1">
      <c r="A109" s="63"/>
      <c r="B109" s="106"/>
      <c r="C109" s="106"/>
      <c r="D109" s="63"/>
      <c r="E109" s="63"/>
      <c r="F109" s="63"/>
      <c r="H109" s="63"/>
    </row>
    <row r="110" spans="1:8" s="59" customFormat="1" ht="19.5" customHeight="1">
      <c r="A110" s="63"/>
      <c r="B110" s="106"/>
      <c r="C110" s="106"/>
      <c r="D110" s="63"/>
      <c r="E110" s="63"/>
      <c r="F110" s="63"/>
      <c r="H110" s="63"/>
    </row>
    <row r="111" spans="1:8" s="59" customFormat="1" ht="19.5" customHeight="1">
      <c r="A111" s="63"/>
      <c r="B111" s="106"/>
      <c r="C111" s="106"/>
      <c r="D111" s="63"/>
      <c r="E111" s="63"/>
      <c r="F111" s="63"/>
      <c r="H111" s="63"/>
    </row>
    <row r="112" spans="1:8" s="59" customFormat="1" ht="19.5" customHeight="1">
      <c r="A112" s="63"/>
      <c r="B112" s="106"/>
      <c r="C112" s="106"/>
      <c r="D112" s="63"/>
      <c r="E112" s="63"/>
      <c r="F112" s="63"/>
      <c r="H112" s="63"/>
    </row>
    <row r="113" spans="1:8" s="59" customFormat="1" ht="19.5" customHeight="1">
      <c r="A113" s="63"/>
      <c r="B113" s="106"/>
      <c r="C113" s="106"/>
      <c r="D113" s="63"/>
      <c r="E113" s="63"/>
      <c r="F113" s="63"/>
      <c r="H113" s="63"/>
    </row>
    <row r="114" spans="1:8" s="59" customFormat="1" ht="19.5" customHeight="1">
      <c r="A114" s="63"/>
      <c r="B114" s="106"/>
      <c r="C114" s="106"/>
      <c r="D114" s="63"/>
      <c r="E114" s="63"/>
      <c r="F114" s="63"/>
      <c r="H114" s="63"/>
    </row>
    <row r="115" spans="1:8" s="59" customFormat="1" ht="19.5" customHeight="1">
      <c r="A115" s="63"/>
      <c r="B115" s="106"/>
      <c r="C115" s="106"/>
      <c r="D115" s="63"/>
      <c r="E115" s="63"/>
      <c r="F115" s="63"/>
      <c r="H115" s="63"/>
    </row>
    <row r="116" spans="1:8" s="59" customFormat="1" ht="19.5" customHeight="1">
      <c r="A116" s="63"/>
      <c r="B116" s="106"/>
      <c r="C116" s="106"/>
      <c r="D116" s="63"/>
      <c r="E116" s="63"/>
      <c r="F116" s="63"/>
      <c r="H116" s="63"/>
    </row>
    <row r="117" spans="1:8" s="59" customFormat="1" ht="19.5" customHeight="1">
      <c r="A117" s="63"/>
      <c r="B117" s="106"/>
      <c r="C117" s="106"/>
      <c r="D117" s="63"/>
      <c r="E117" s="63"/>
      <c r="F117" s="63"/>
      <c r="H117" s="63"/>
    </row>
    <row r="118" spans="1:8" s="59" customFormat="1" ht="19.5" customHeight="1">
      <c r="A118" s="63"/>
      <c r="B118" s="106"/>
      <c r="C118" s="106"/>
      <c r="D118" s="63"/>
      <c r="E118" s="63"/>
      <c r="F118" s="63"/>
      <c r="H118" s="63"/>
    </row>
    <row r="119" spans="1:8" s="59" customFormat="1" ht="19.5" customHeight="1">
      <c r="A119" s="63"/>
      <c r="B119" s="106"/>
      <c r="C119" s="106"/>
      <c r="D119" s="63"/>
      <c r="E119" s="63"/>
      <c r="F119" s="63"/>
      <c r="H119" s="63"/>
    </row>
    <row r="120" spans="1:8" s="59" customFormat="1" ht="19.5" customHeight="1">
      <c r="A120" s="63"/>
      <c r="B120" s="106"/>
      <c r="C120" s="106"/>
      <c r="D120" s="63"/>
      <c r="E120" s="63"/>
      <c r="F120" s="63"/>
      <c r="H120" s="63"/>
    </row>
    <row r="121" spans="1:8" s="59" customFormat="1" ht="19.5" customHeight="1">
      <c r="A121" s="63"/>
      <c r="B121" s="106"/>
      <c r="C121" s="106"/>
      <c r="D121" s="63"/>
      <c r="E121" s="63"/>
      <c r="F121" s="63"/>
      <c r="H121" s="63"/>
    </row>
    <row r="122" spans="1:8" s="59" customFormat="1" ht="19.5" customHeight="1">
      <c r="A122" s="63"/>
      <c r="B122" s="106"/>
      <c r="C122" s="106"/>
      <c r="D122" s="63"/>
      <c r="E122" s="63"/>
      <c r="F122" s="63"/>
      <c r="H122" s="63"/>
    </row>
    <row r="123" spans="1:8" s="59" customFormat="1" ht="19.5" customHeight="1">
      <c r="A123" s="63"/>
      <c r="B123" s="106"/>
      <c r="C123" s="106"/>
      <c r="D123" s="63"/>
      <c r="E123" s="63"/>
      <c r="F123" s="63"/>
      <c r="H123" s="63"/>
    </row>
    <row r="124" spans="1:8" s="59" customFormat="1" ht="19.5" customHeight="1">
      <c r="A124" s="63"/>
      <c r="B124" s="106"/>
      <c r="C124" s="106"/>
      <c r="D124" s="63"/>
      <c r="E124" s="63"/>
      <c r="F124" s="63"/>
      <c r="H124" s="63"/>
    </row>
    <row r="125" spans="1:8" s="59" customFormat="1" ht="19.5" customHeight="1">
      <c r="A125" s="63"/>
      <c r="B125" s="106"/>
      <c r="C125" s="106"/>
      <c r="D125" s="63"/>
      <c r="E125" s="63"/>
      <c r="F125" s="63"/>
      <c r="H125" s="63"/>
    </row>
    <row r="126" spans="1:8" s="59" customFormat="1" ht="19.5" customHeight="1">
      <c r="A126" s="63"/>
      <c r="B126" s="106"/>
      <c r="C126" s="106"/>
      <c r="D126" s="63"/>
      <c r="E126" s="63"/>
      <c r="F126" s="63"/>
      <c r="H126" s="63"/>
    </row>
    <row r="127" spans="1:8" s="59" customFormat="1" ht="19.5" customHeight="1">
      <c r="A127" s="63"/>
      <c r="B127" s="106"/>
      <c r="C127" s="106"/>
      <c r="D127" s="63"/>
      <c r="E127" s="63"/>
      <c r="F127" s="63"/>
      <c r="H127" s="63"/>
    </row>
    <row r="128" spans="1:8" s="59" customFormat="1" ht="19.5" customHeight="1">
      <c r="A128" s="63"/>
      <c r="B128" s="106"/>
      <c r="C128" s="106"/>
      <c r="D128" s="63"/>
      <c r="E128" s="63"/>
      <c r="F128" s="63"/>
      <c r="H128" s="63"/>
    </row>
    <row r="129" spans="1:8" s="59" customFormat="1" ht="19.5" customHeight="1">
      <c r="A129" s="63"/>
      <c r="B129" s="106"/>
      <c r="C129" s="106"/>
      <c r="D129" s="63"/>
      <c r="E129" s="63"/>
      <c r="F129" s="63"/>
      <c r="H129" s="63"/>
    </row>
    <row r="130" spans="1:8" s="59" customFormat="1" ht="19.5" customHeight="1">
      <c r="A130" s="63"/>
      <c r="B130" s="106"/>
      <c r="C130" s="106"/>
      <c r="D130" s="63"/>
      <c r="E130" s="63"/>
      <c r="F130" s="63"/>
      <c r="H130" s="63"/>
    </row>
    <row r="131" spans="1:8" s="59" customFormat="1" ht="19.5" customHeight="1">
      <c r="A131" s="63"/>
      <c r="B131" s="106"/>
      <c r="C131" s="106"/>
      <c r="D131" s="63"/>
      <c r="E131" s="63"/>
      <c r="F131" s="63"/>
      <c r="H131" s="63"/>
    </row>
    <row r="132" spans="1:8" s="59" customFormat="1" ht="19.5" customHeight="1">
      <c r="A132" s="63"/>
      <c r="B132" s="106"/>
      <c r="C132" s="106"/>
      <c r="D132" s="63"/>
      <c r="E132" s="63"/>
      <c r="F132" s="63"/>
      <c r="H132" s="63"/>
    </row>
    <row r="133" spans="1:8" s="59" customFormat="1" ht="19.5" customHeight="1">
      <c r="A133" s="63"/>
      <c r="B133" s="106"/>
      <c r="C133" s="106"/>
      <c r="D133" s="63"/>
      <c r="E133" s="63"/>
      <c r="F133" s="63"/>
      <c r="H133" s="63"/>
    </row>
    <row r="134" spans="1:8" s="59" customFormat="1" ht="19.5" customHeight="1">
      <c r="A134" s="63"/>
      <c r="B134" s="106"/>
      <c r="C134" s="106"/>
      <c r="D134" s="63"/>
      <c r="E134" s="63"/>
      <c r="F134" s="63"/>
      <c r="H134" s="63"/>
    </row>
    <row r="135" spans="1:8" s="59" customFormat="1" ht="19.5" customHeight="1">
      <c r="A135" s="63"/>
      <c r="B135" s="106"/>
      <c r="C135" s="106"/>
      <c r="D135" s="63"/>
      <c r="E135" s="63"/>
      <c r="F135" s="63"/>
      <c r="H135" s="63"/>
    </row>
    <row r="136" spans="1:8" s="59" customFormat="1" ht="19.5" customHeight="1">
      <c r="A136" s="63"/>
      <c r="B136" s="106"/>
      <c r="C136" s="106"/>
      <c r="D136" s="63"/>
      <c r="E136" s="63"/>
      <c r="F136" s="63"/>
      <c r="H136" s="63"/>
    </row>
  </sheetData>
  <sheetProtection/>
  <mergeCells count="3">
    <mergeCell ref="A1:B1"/>
    <mergeCell ref="A2:H2"/>
    <mergeCell ref="G3:H3"/>
  </mergeCells>
  <printOptions horizontalCentered="1"/>
  <pageMargins left="0.2" right="0.2" top="0.39" bottom="0.2" header="0" footer="0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151"/>
  <sheetViews>
    <sheetView showZeros="0" zoomScale="130" zoomScaleNormal="130" zoomScaleSheetLayoutView="100" workbookViewId="0" topLeftCell="A1">
      <selection activeCell="P6" sqref="P6"/>
    </sheetView>
  </sheetViews>
  <sheetFormatPr defaultColWidth="9.00390625" defaultRowHeight="14.25"/>
  <cols>
    <col min="1" max="1" width="10.875" style="63" customWidth="1"/>
    <col min="2" max="2" width="10.75390625" style="64" customWidth="1"/>
    <col min="3" max="3" width="7.625" style="63" customWidth="1"/>
    <col min="4" max="4" width="6.375" style="63" customWidth="1"/>
    <col min="5" max="5" width="7.00390625" style="63" customWidth="1"/>
    <col min="6" max="6" width="7.375" style="63" customWidth="1"/>
    <col min="7" max="7" width="7.00390625" style="63" customWidth="1"/>
    <col min="8" max="8" width="8.50390625" style="63" customWidth="1"/>
    <col min="9" max="9" width="7.50390625" style="65" customWidth="1"/>
    <col min="10" max="10" width="6.75390625" style="63" customWidth="1"/>
    <col min="11" max="11" width="7.375" style="63" customWidth="1"/>
    <col min="12" max="12" width="7.125" style="63" customWidth="1"/>
    <col min="13" max="13" width="12.625" style="66" bestFit="1" customWidth="1"/>
    <col min="14" max="14" width="13.75390625" style="66" bestFit="1" customWidth="1"/>
    <col min="15" max="15" width="12.625" style="66" bestFit="1" customWidth="1"/>
    <col min="16" max="16" width="13.75390625" style="66" bestFit="1" customWidth="1"/>
    <col min="17" max="18" width="12.625" style="66" bestFit="1" customWidth="1"/>
    <col min="19" max="19" width="12.625" style="59" bestFit="1" customWidth="1"/>
    <col min="20" max="24" width="12.625" style="66" bestFit="1" customWidth="1"/>
    <col min="25" max="25" width="11.50390625" style="66" bestFit="1" customWidth="1"/>
    <col min="26" max="28" width="12.625" style="66" bestFit="1" customWidth="1"/>
    <col min="29" max="16384" width="9.00390625" style="59" customWidth="1"/>
  </cols>
  <sheetData>
    <row r="1" spans="1:28" s="59" customFormat="1" ht="18">
      <c r="A1" s="67" t="s">
        <v>103</v>
      </c>
      <c r="B1" s="64"/>
      <c r="C1" s="63"/>
      <c r="D1" s="63"/>
      <c r="E1" s="86"/>
      <c r="F1" s="86"/>
      <c r="G1" s="86"/>
      <c r="H1" s="86"/>
      <c r="I1" s="90"/>
      <c r="J1" s="86"/>
      <c r="K1" s="86"/>
      <c r="L1" s="86"/>
      <c r="M1" s="66"/>
      <c r="N1" s="66"/>
      <c r="O1" s="66"/>
      <c r="P1" s="66"/>
      <c r="Q1" s="66"/>
      <c r="R1" s="66"/>
      <c r="T1" s="66"/>
      <c r="U1" s="66"/>
      <c r="V1" s="66"/>
      <c r="W1" s="66"/>
      <c r="X1" s="66"/>
      <c r="Y1" s="66"/>
      <c r="Z1" s="66"/>
      <c r="AA1" s="66"/>
      <c r="AB1" s="66"/>
    </row>
    <row r="2" spans="1:28" s="59" customFormat="1" ht="36" customHeight="1">
      <c r="A2" s="68" t="s">
        <v>104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6"/>
      <c r="N2" s="66"/>
      <c r="O2" s="66"/>
      <c r="P2" s="66"/>
      <c r="Q2" s="66"/>
      <c r="R2" s="66"/>
      <c r="T2" s="66"/>
      <c r="U2" s="66"/>
      <c r="V2" s="66"/>
      <c r="W2" s="66"/>
      <c r="X2" s="66"/>
      <c r="Y2" s="66"/>
      <c r="Z2" s="66"/>
      <c r="AA2" s="66"/>
      <c r="AB2" s="66"/>
    </row>
    <row r="3" spans="1:28" s="59" customFormat="1" ht="15" customHeight="1">
      <c r="A3" s="63"/>
      <c r="B3" s="64"/>
      <c r="C3" s="63"/>
      <c r="D3" s="63"/>
      <c r="E3" s="86"/>
      <c r="F3" s="86"/>
      <c r="G3" s="86"/>
      <c r="H3" s="86"/>
      <c r="I3" s="90"/>
      <c r="J3" s="86"/>
      <c r="K3" s="63" t="s">
        <v>2</v>
      </c>
      <c r="L3" s="63"/>
      <c r="M3" s="66"/>
      <c r="N3" s="66"/>
      <c r="O3" s="66"/>
      <c r="P3" s="66"/>
      <c r="Q3" s="66"/>
      <c r="R3" s="66"/>
      <c r="T3" s="66"/>
      <c r="U3" s="66"/>
      <c r="V3" s="66"/>
      <c r="W3" s="66"/>
      <c r="X3" s="66"/>
      <c r="Y3" s="66"/>
      <c r="Z3" s="66"/>
      <c r="AA3" s="66"/>
      <c r="AB3" s="66"/>
    </row>
    <row r="4" spans="1:216" s="60" customFormat="1" ht="84" customHeight="1">
      <c r="A4" s="69" t="s">
        <v>105</v>
      </c>
      <c r="B4" s="70" t="s">
        <v>106</v>
      </c>
      <c r="C4" s="71" t="s">
        <v>107</v>
      </c>
      <c r="D4" s="71" t="s">
        <v>108</v>
      </c>
      <c r="E4" s="71" t="s">
        <v>109</v>
      </c>
      <c r="F4" s="71" t="s">
        <v>110</v>
      </c>
      <c r="G4" s="71" t="s">
        <v>111</v>
      </c>
      <c r="H4" s="71" t="s">
        <v>112</v>
      </c>
      <c r="I4" s="91" t="s">
        <v>113</v>
      </c>
      <c r="J4" s="71" t="s">
        <v>114</v>
      </c>
      <c r="K4" s="71" t="s">
        <v>115</v>
      </c>
      <c r="L4" s="71" t="s">
        <v>116</v>
      </c>
      <c r="M4" s="94"/>
      <c r="N4" s="94"/>
      <c r="O4" s="94"/>
      <c r="P4" s="94"/>
      <c r="Q4" s="94"/>
      <c r="R4" s="94"/>
      <c r="T4" s="94"/>
      <c r="U4" s="94"/>
      <c r="V4" s="94"/>
      <c r="W4" s="94"/>
      <c r="X4" s="94"/>
      <c r="Y4" s="94"/>
      <c r="Z4" s="94"/>
      <c r="AA4" s="97"/>
      <c r="AB4" s="97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</row>
    <row r="5" spans="1:253" s="61" customFormat="1" ht="19.5" customHeight="1">
      <c r="A5" s="72" t="s">
        <v>117</v>
      </c>
      <c r="B5" s="73">
        <f>SUM(B6,B12,B16,B24,B33,B44,B53,B54,B60,B69,B81,B89,B99,B104:B107)</f>
        <v>35777.313113486365</v>
      </c>
      <c r="C5" s="74">
        <v>11881.33</v>
      </c>
      <c r="D5" s="74"/>
      <c r="E5" s="87">
        <v>4686.58</v>
      </c>
      <c r="F5" s="87"/>
      <c r="G5" s="74">
        <v>3423.26</v>
      </c>
      <c r="H5" s="74"/>
      <c r="I5" s="92">
        <v>4115.07</v>
      </c>
      <c r="J5" s="74"/>
      <c r="K5" s="74">
        <v>4832079</v>
      </c>
      <c r="L5" s="74"/>
      <c r="M5" s="95"/>
      <c r="N5" s="95"/>
      <c r="O5" s="95"/>
      <c r="P5" s="95"/>
      <c r="Q5" s="95"/>
      <c r="R5" s="95"/>
      <c r="T5" s="95"/>
      <c r="U5" s="95"/>
      <c r="V5" s="95"/>
      <c r="W5" s="95"/>
      <c r="X5" s="95"/>
      <c r="Y5" s="95"/>
      <c r="Z5" s="95"/>
      <c r="AA5" s="95"/>
      <c r="AB5" s="95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</row>
    <row r="6" spans="1:253" s="61" customFormat="1" ht="19.5" customHeight="1">
      <c r="A6" s="75" t="s">
        <v>11</v>
      </c>
      <c r="B6" s="73">
        <v>2626</v>
      </c>
      <c r="C6" s="74"/>
      <c r="D6" s="74"/>
      <c r="E6" s="74"/>
      <c r="F6" s="74"/>
      <c r="G6" s="74"/>
      <c r="H6" s="74"/>
      <c r="I6" s="92"/>
      <c r="J6" s="74"/>
      <c r="K6" s="74"/>
      <c r="L6" s="74"/>
      <c r="M6" s="95"/>
      <c r="N6" s="95"/>
      <c r="O6" s="95"/>
      <c r="P6" s="95"/>
      <c r="Q6" s="95"/>
      <c r="R6" s="95"/>
      <c r="T6" s="95"/>
      <c r="U6" s="95"/>
      <c r="V6" s="95"/>
      <c r="W6" s="95"/>
      <c r="X6" s="95"/>
      <c r="Y6" s="95"/>
      <c r="Z6" s="95"/>
      <c r="AA6" s="95"/>
      <c r="AB6" s="95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  <c r="IR6" s="98"/>
      <c r="IS6" s="98"/>
    </row>
    <row r="7" spans="1:28" s="62" customFormat="1" ht="19.5" customHeight="1">
      <c r="A7" s="76" t="s">
        <v>12</v>
      </c>
      <c r="B7" s="77">
        <v>889.834690115841</v>
      </c>
      <c r="C7" s="77">
        <v>2157.74</v>
      </c>
      <c r="D7" s="78">
        <v>0.18160761463573522</v>
      </c>
      <c r="E7" s="77">
        <v>8.53</v>
      </c>
      <c r="F7" s="78">
        <v>0.0018200905564398772</v>
      </c>
      <c r="G7" s="77">
        <v>37.989999999999995</v>
      </c>
      <c r="H7" s="78">
        <v>0.011097608712163257</v>
      </c>
      <c r="I7" s="77">
        <v>5.74</v>
      </c>
      <c r="J7" s="78">
        <v>0.001394872991224937</v>
      </c>
      <c r="K7" s="77">
        <v>76655</v>
      </c>
      <c r="L7" s="78">
        <v>0.015863772094785702</v>
      </c>
      <c r="M7" s="96"/>
      <c r="N7" s="96"/>
      <c r="O7" s="96"/>
      <c r="P7" s="96"/>
      <c r="Q7" s="96"/>
      <c r="R7" s="96"/>
      <c r="T7" s="96"/>
      <c r="U7" s="96"/>
      <c r="V7" s="96"/>
      <c r="W7" s="96"/>
      <c r="X7" s="96"/>
      <c r="Y7" s="96"/>
      <c r="Z7" s="96"/>
      <c r="AA7" s="96"/>
      <c r="AB7" s="96"/>
    </row>
    <row r="8" spans="1:28" s="62" customFormat="1" ht="19.5" customHeight="1">
      <c r="A8" s="79" t="s">
        <v>13</v>
      </c>
      <c r="B8" s="77">
        <f>(35777*D8*0.1)+(35777*F8*0.3)+(35777*H8*0.4)+(35777*J8*0.1)+(35777*L8*0.1)</f>
        <v>438.9163288724666</v>
      </c>
      <c r="C8" s="80"/>
      <c r="D8" s="78">
        <f aca="true" t="shared" si="0" ref="D8:D11">C8/11881.33</f>
        <v>0</v>
      </c>
      <c r="E8" s="80">
        <v>31.88</v>
      </c>
      <c r="F8" s="78">
        <f aca="true" t="shared" si="1" ref="F8:F11">E8/$E$5</f>
        <v>0.006802401751383738</v>
      </c>
      <c r="G8" s="88">
        <v>55.04</v>
      </c>
      <c r="H8" s="78">
        <f aca="true" t="shared" si="2" ref="H8:H11">G8/$G$5</f>
        <v>0.016078241208672434</v>
      </c>
      <c r="I8" s="93">
        <v>86.59</v>
      </c>
      <c r="J8" s="78">
        <f aca="true" t="shared" si="3" ref="J8:J11">I8/$I$5</f>
        <v>0.021042169392015204</v>
      </c>
      <c r="K8" s="80">
        <v>81753</v>
      </c>
      <c r="L8" s="78">
        <f aca="true" t="shared" si="4" ref="L8:L11">K8/4832079</f>
        <v>0.016918804514578507</v>
      </c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</row>
    <row r="9" spans="1:28" s="62" customFormat="1" ht="19.5" customHeight="1">
      <c r="A9" s="79" t="s">
        <v>14</v>
      </c>
      <c r="B9" s="77">
        <f aca="true" t="shared" si="5" ref="B9:B40">(35777*D9*0.1)+(35777*F9*0.3)+(35777*H9*0.4)+(35777*J9*0.1)+(35777*L9*0.1)</f>
        <v>272.35425382487426</v>
      </c>
      <c r="C9" s="80"/>
      <c r="D9" s="78">
        <f t="shared" si="0"/>
        <v>0</v>
      </c>
      <c r="E9" s="80">
        <v>21.2</v>
      </c>
      <c r="F9" s="78">
        <f t="shared" si="1"/>
        <v>0.004523554489627831</v>
      </c>
      <c r="G9" s="88">
        <v>38.32</v>
      </c>
      <c r="H9" s="78">
        <f t="shared" si="2"/>
        <v>0.011194008050805372</v>
      </c>
      <c r="I9" s="93">
        <v>14.92</v>
      </c>
      <c r="J9" s="78">
        <f t="shared" si="3"/>
        <v>0.0036256977402571527</v>
      </c>
      <c r="K9" s="80">
        <v>68389</v>
      </c>
      <c r="L9" s="78">
        <f t="shared" si="4"/>
        <v>0.014153121254847034</v>
      </c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</row>
    <row r="10" spans="1:28" s="62" customFormat="1" ht="19.5" customHeight="1">
      <c r="A10" s="79" t="s">
        <v>15</v>
      </c>
      <c r="B10" s="77">
        <f t="shared" si="5"/>
        <v>410.19261016987684</v>
      </c>
      <c r="C10" s="80"/>
      <c r="D10" s="78">
        <f t="shared" si="0"/>
        <v>0</v>
      </c>
      <c r="E10" s="80">
        <v>37.51</v>
      </c>
      <c r="F10" s="78">
        <f t="shared" si="1"/>
        <v>0.008003704193676412</v>
      </c>
      <c r="G10" s="88">
        <v>53.92</v>
      </c>
      <c r="H10" s="78">
        <f t="shared" si="2"/>
        <v>0.01575106769570526</v>
      </c>
      <c r="I10" s="93">
        <v>20.76</v>
      </c>
      <c r="J10" s="78">
        <f t="shared" si="3"/>
        <v>0.0050448716546741615</v>
      </c>
      <c r="K10" s="80">
        <v>109168</v>
      </c>
      <c r="L10" s="78">
        <f t="shared" si="4"/>
        <v>0.022592345861895055</v>
      </c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</row>
    <row r="11" spans="1:28" s="62" customFormat="1" ht="19.5" customHeight="1">
      <c r="A11" s="79" t="s">
        <v>16</v>
      </c>
      <c r="B11" s="77">
        <f t="shared" si="5"/>
        <v>615.0011801211516</v>
      </c>
      <c r="C11" s="80"/>
      <c r="D11" s="78">
        <f t="shared" si="0"/>
        <v>0</v>
      </c>
      <c r="E11" s="80">
        <v>46.08</v>
      </c>
      <c r="F11" s="78">
        <f t="shared" si="1"/>
        <v>0.009832329758587286</v>
      </c>
      <c r="G11" s="88">
        <v>91.73</v>
      </c>
      <c r="H11" s="78">
        <f t="shared" si="2"/>
        <v>0.026796094950427368</v>
      </c>
      <c r="I11" s="93">
        <v>58.74</v>
      </c>
      <c r="J11" s="78">
        <f t="shared" si="3"/>
        <v>0.014274362283023133</v>
      </c>
      <c r="K11" s="80">
        <v>101197</v>
      </c>
      <c r="L11" s="78">
        <f t="shared" si="4"/>
        <v>0.020942745348327293</v>
      </c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</row>
    <row r="12" spans="1:253" s="61" customFormat="1" ht="19.5" customHeight="1">
      <c r="A12" s="81" t="s">
        <v>17</v>
      </c>
      <c r="B12" s="73">
        <v>912</v>
      </c>
      <c r="C12" s="74"/>
      <c r="D12" s="82"/>
      <c r="E12" s="74"/>
      <c r="F12" s="82"/>
      <c r="G12" s="89"/>
      <c r="H12" s="82"/>
      <c r="I12" s="92"/>
      <c r="J12" s="82"/>
      <c r="K12" s="74"/>
      <c r="L12" s="82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  <c r="IR12" s="98"/>
      <c r="IS12" s="98"/>
    </row>
    <row r="13" spans="1:28" s="62" customFormat="1" ht="19.5" customHeight="1">
      <c r="A13" s="83" t="s">
        <v>12</v>
      </c>
      <c r="B13" s="77">
        <f t="shared" si="5"/>
        <v>76.35588730912711</v>
      </c>
      <c r="C13" s="77">
        <v>230.31</v>
      </c>
      <c r="D13" s="78">
        <v>0.019384193520422376</v>
      </c>
      <c r="E13" s="77">
        <v>0.14</v>
      </c>
      <c r="F13" s="78">
        <v>2.987252964848568E-05</v>
      </c>
      <c r="G13" s="77">
        <v>0.83</v>
      </c>
      <c r="H13" s="78">
        <v>0.00024245894264531467</v>
      </c>
      <c r="I13" s="77">
        <v>0.01</v>
      </c>
      <c r="J13" s="78">
        <v>2.4300923192072067E-06</v>
      </c>
      <c r="K13" s="77">
        <v>4330</v>
      </c>
      <c r="L13" s="78">
        <v>0.0008960946209695661</v>
      </c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</row>
    <row r="14" spans="1:28" s="62" customFormat="1" ht="19.5" customHeight="1">
      <c r="A14" s="84" t="s">
        <v>18</v>
      </c>
      <c r="B14" s="77">
        <f t="shared" si="5"/>
        <v>357.4673402612225</v>
      </c>
      <c r="C14" s="80"/>
      <c r="D14" s="78">
        <f aca="true" t="shared" si="6" ref="D14:D23">C14/11881.33</f>
        <v>0</v>
      </c>
      <c r="E14" s="80">
        <v>38.31</v>
      </c>
      <c r="F14" s="78">
        <f aca="true" t="shared" si="7" ref="F14:F23">E14/$E$5</f>
        <v>0.00817440436309633</v>
      </c>
      <c r="G14" s="88">
        <v>39.8</v>
      </c>
      <c r="H14" s="78">
        <f aca="true" t="shared" si="8" ref="H14:H23">G14/$G$5</f>
        <v>0.011626344478654849</v>
      </c>
      <c r="I14" s="93">
        <v>41.29</v>
      </c>
      <c r="J14" s="78">
        <f aca="true" t="shared" si="9" ref="J14:J23">I14/$I$5</f>
        <v>0.010033851186006557</v>
      </c>
      <c r="K14" s="80">
        <v>91099</v>
      </c>
      <c r="L14" s="78">
        <f aca="true" t="shared" si="10" ref="L14:L23">K14/4832079</f>
        <v>0.018852961634112358</v>
      </c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</row>
    <row r="15" spans="1:28" s="62" customFormat="1" ht="24.75" customHeight="1">
      <c r="A15" s="84" t="s">
        <v>19</v>
      </c>
      <c r="B15" s="77">
        <f t="shared" si="5"/>
        <v>479.3423333150213</v>
      </c>
      <c r="C15" s="80"/>
      <c r="D15" s="78">
        <f t="shared" si="6"/>
        <v>0</v>
      </c>
      <c r="E15" s="80">
        <v>47.12</v>
      </c>
      <c r="F15" s="78">
        <f t="shared" si="7"/>
        <v>0.010054239978833179</v>
      </c>
      <c r="G15" s="88">
        <v>51.98</v>
      </c>
      <c r="H15" s="78">
        <f t="shared" si="8"/>
        <v>0.015184356432172839</v>
      </c>
      <c r="I15" s="93">
        <v>56.79</v>
      </c>
      <c r="J15" s="78">
        <f t="shared" si="9"/>
        <v>0.013800494280777727</v>
      </c>
      <c r="K15" s="80">
        <v>141483</v>
      </c>
      <c r="L15" s="78">
        <f t="shared" si="10"/>
        <v>0.029279943477745294</v>
      </c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</row>
    <row r="16" spans="1:253" s="61" customFormat="1" ht="19.5" customHeight="1">
      <c r="A16" s="85" t="s">
        <v>20</v>
      </c>
      <c r="B16" s="73">
        <v>1628</v>
      </c>
      <c r="C16" s="74"/>
      <c r="D16" s="82"/>
      <c r="E16" s="74"/>
      <c r="F16" s="82"/>
      <c r="G16" s="89"/>
      <c r="H16" s="82"/>
      <c r="I16" s="92"/>
      <c r="J16" s="82"/>
      <c r="K16" s="74"/>
      <c r="L16" s="82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  <c r="IR16" s="98"/>
      <c r="IS16" s="98"/>
    </row>
    <row r="17" spans="1:28" s="62" customFormat="1" ht="19.5" customHeight="1">
      <c r="A17" s="83" t="s">
        <v>12</v>
      </c>
      <c r="B17" s="77">
        <f t="shared" si="5"/>
        <v>99.79428222445661</v>
      </c>
      <c r="C17" s="77">
        <v>261.95</v>
      </c>
      <c r="D17" s="78">
        <v>0.022047195053079074</v>
      </c>
      <c r="E17" s="77">
        <v>0.85</v>
      </c>
      <c r="F17" s="78">
        <v>0.00018136893000866302</v>
      </c>
      <c r="G17" s="77">
        <v>3.75</v>
      </c>
      <c r="H17" s="78">
        <v>0.0010954470300240122</v>
      </c>
      <c r="I17" s="77">
        <v>2.83</v>
      </c>
      <c r="J17" s="78">
        <v>0.0006877161263356395</v>
      </c>
      <c r="K17" s="77">
        <v>1124</v>
      </c>
      <c r="L17" s="78">
        <v>0.00023261209098609522</v>
      </c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</row>
    <row r="18" spans="1:28" s="62" customFormat="1" ht="19.5" customHeight="1">
      <c r="A18" s="79" t="s">
        <v>21</v>
      </c>
      <c r="B18" s="77">
        <f t="shared" si="5"/>
        <v>326.4996264317869</v>
      </c>
      <c r="C18" s="80"/>
      <c r="D18" s="78">
        <f t="shared" si="6"/>
        <v>0</v>
      </c>
      <c r="E18" s="80">
        <v>50.09</v>
      </c>
      <c r="F18" s="78">
        <f t="shared" si="7"/>
        <v>0.010687964357804626</v>
      </c>
      <c r="G18" s="88">
        <v>38.97</v>
      </c>
      <c r="H18" s="78">
        <f t="shared" si="8"/>
        <v>0.011383885536009533</v>
      </c>
      <c r="I18" s="93">
        <v>54.65</v>
      </c>
      <c r="J18" s="78">
        <f t="shared" si="9"/>
        <v>0.013280454524467385</v>
      </c>
      <c r="K18" s="80">
        <v>1835</v>
      </c>
      <c r="L18" s="78">
        <f t="shared" si="10"/>
        <v>0.00037975372505292236</v>
      </c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</row>
    <row r="19" spans="1:28" s="62" customFormat="1" ht="19.5" customHeight="1">
      <c r="A19" s="76" t="s">
        <v>22</v>
      </c>
      <c r="B19" s="77">
        <f t="shared" si="5"/>
        <v>161.4340419418494</v>
      </c>
      <c r="C19" s="80"/>
      <c r="D19" s="78">
        <f t="shared" si="6"/>
        <v>0</v>
      </c>
      <c r="E19" s="80">
        <v>22.48</v>
      </c>
      <c r="F19" s="78">
        <f t="shared" si="7"/>
        <v>0.0047966747606997</v>
      </c>
      <c r="G19" s="88">
        <v>17.21</v>
      </c>
      <c r="H19" s="78">
        <f t="shared" si="8"/>
        <v>0.0050273715697901995</v>
      </c>
      <c r="I19" s="93">
        <v>20.53</v>
      </c>
      <c r="J19" s="78">
        <f t="shared" si="9"/>
        <v>0.004988979531332396</v>
      </c>
      <c r="K19" s="80">
        <v>27223</v>
      </c>
      <c r="L19" s="78">
        <f t="shared" si="10"/>
        <v>0.005633806897610738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</row>
    <row r="20" spans="1:28" s="62" customFormat="1" ht="19.5" customHeight="1">
      <c r="A20" s="76" t="s">
        <v>23</v>
      </c>
      <c r="B20" s="77">
        <f t="shared" si="5"/>
        <v>263.56071474104016</v>
      </c>
      <c r="C20" s="80"/>
      <c r="D20" s="78">
        <f t="shared" si="6"/>
        <v>0</v>
      </c>
      <c r="E20" s="80">
        <v>36.52</v>
      </c>
      <c r="F20" s="78">
        <f t="shared" si="7"/>
        <v>0.007792462734019265</v>
      </c>
      <c r="G20" s="88">
        <v>39.32</v>
      </c>
      <c r="H20" s="78">
        <f t="shared" si="8"/>
        <v>0.011486127258811775</v>
      </c>
      <c r="I20" s="93">
        <v>16.81</v>
      </c>
      <c r="J20" s="78">
        <f t="shared" si="9"/>
        <v>0.004084985188587314</v>
      </c>
      <c r="K20" s="80">
        <v>1260</v>
      </c>
      <c r="L20" s="78">
        <f t="shared" si="10"/>
        <v>0.0002607573261943772</v>
      </c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</row>
    <row r="21" spans="1:28" s="62" customFormat="1" ht="19.5" customHeight="1">
      <c r="A21" s="76" t="s">
        <v>24</v>
      </c>
      <c r="B21" s="77">
        <f t="shared" si="5"/>
        <v>280.0660945531643</v>
      </c>
      <c r="C21" s="80"/>
      <c r="D21" s="78">
        <f t="shared" si="6"/>
        <v>0</v>
      </c>
      <c r="E21" s="80">
        <v>39.4</v>
      </c>
      <c r="F21" s="78">
        <f t="shared" si="7"/>
        <v>0.008406983343930969</v>
      </c>
      <c r="G21" s="88">
        <v>40.58</v>
      </c>
      <c r="H21" s="78">
        <f t="shared" si="8"/>
        <v>0.011854197460899843</v>
      </c>
      <c r="I21" s="93">
        <v>16.58</v>
      </c>
      <c r="J21" s="78">
        <f t="shared" si="9"/>
        <v>0.004029093065245549</v>
      </c>
      <c r="K21" s="80">
        <v>7800</v>
      </c>
      <c r="L21" s="78">
        <f t="shared" si="10"/>
        <v>0.0016142120192985255</v>
      </c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</row>
    <row r="22" spans="1:28" s="62" customFormat="1" ht="19.5" customHeight="1">
      <c r="A22" s="83" t="s">
        <v>25</v>
      </c>
      <c r="B22" s="77">
        <f t="shared" si="5"/>
        <v>268.36535920957715</v>
      </c>
      <c r="C22" s="80"/>
      <c r="D22" s="78">
        <f t="shared" si="6"/>
        <v>0</v>
      </c>
      <c r="E22" s="80">
        <v>38.35</v>
      </c>
      <c r="F22" s="78">
        <f t="shared" si="7"/>
        <v>0.008182939371567327</v>
      </c>
      <c r="G22" s="88">
        <v>38.87</v>
      </c>
      <c r="H22" s="78">
        <f t="shared" si="8"/>
        <v>0.011354673615208893</v>
      </c>
      <c r="I22" s="93">
        <v>19.39</v>
      </c>
      <c r="J22" s="78">
        <f t="shared" si="9"/>
        <v>0.0047119490069427745</v>
      </c>
      <c r="K22" s="80">
        <v>1600</v>
      </c>
      <c r="L22" s="78">
        <f t="shared" si="10"/>
        <v>0.00033112041421508217</v>
      </c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</row>
    <row r="23" spans="1:28" s="62" customFormat="1" ht="19.5" customHeight="1">
      <c r="A23" s="76" t="s">
        <v>26</v>
      </c>
      <c r="B23" s="77">
        <f t="shared" si="5"/>
        <v>228.62871651477226</v>
      </c>
      <c r="C23" s="80"/>
      <c r="D23" s="78">
        <f t="shared" si="6"/>
        <v>0</v>
      </c>
      <c r="E23" s="80">
        <v>24.45</v>
      </c>
      <c r="F23" s="78">
        <f t="shared" si="7"/>
        <v>0.005217023927896248</v>
      </c>
      <c r="G23" s="88">
        <v>36.11</v>
      </c>
      <c r="H23" s="78">
        <f t="shared" si="8"/>
        <v>0.01054842460111122</v>
      </c>
      <c r="I23" s="93">
        <v>22.91</v>
      </c>
      <c r="J23" s="78">
        <f t="shared" si="9"/>
        <v>0.005567341503303711</v>
      </c>
      <c r="K23" s="80">
        <v>2376</v>
      </c>
      <c r="L23" s="78">
        <f t="shared" si="10"/>
        <v>0.000491713815109397</v>
      </c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</row>
    <row r="24" spans="1:253" s="61" customFormat="1" ht="19.5" customHeight="1">
      <c r="A24" s="75" t="s">
        <v>27</v>
      </c>
      <c r="B24" s="73">
        <v>4686</v>
      </c>
      <c r="C24" s="74"/>
      <c r="D24" s="82"/>
      <c r="E24" s="74"/>
      <c r="F24" s="82"/>
      <c r="G24" s="89"/>
      <c r="H24" s="82"/>
      <c r="I24" s="92"/>
      <c r="J24" s="82"/>
      <c r="K24" s="74"/>
      <c r="L24" s="82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  <c r="IR24" s="98"/>
      <c r="IS24" s="98"/>
    </row>
    <row r="25" spans="1:28" s="62" customFormat="1" ht="19.5" customHeight="1">
      <c r="A25" s="76" t="s">
        <v>118</v>
      </c>
      <c r="B25" s="77">
        <f t="shared" si="5"/>
        <v>531.5732815402678</v>
      </c>
      <c r="C25" s="77">
        <v>911.73</v>
      </c>
      <c r="D25" s="78">
        <v>0.0767363586399839</v>
      </c>
      <c r="E25" s="77">
        <v>65.99</v>
      </c>
      <c r="F25" s="78">
        <v>0.014080630225025497</v>
      </c>
      <c r="G25" s="77">
        <v>11.61</v>
      </c>
      <c r="H25" s="78">
        <v>0.0033915040049543412</v>
      </c>
      <c r="I25" s="77">
        <v>26.55</v>
      </c>
      <c r="J25" s="78">
        <v>0.006451895107495134</v>
      </c>
      <c r="K25" s="77">
        <v>46308</v>
      </c>
      <c r="L25" s="78">
        <v>0.009583452588420015</v>
      </c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</row>
    <row r="26" spans="1:28" s="62" customFormat="1" ht="19.5" customHeight="1">
      <c r="A26" s="84" t="s">
        <v>28</v>
      </c>
      <c r="B26" s="77">
        <f t="shared" si="5"/>
        <v>207.60327985717248</v>
      </c>
      <c r="C26" s="80"/>
      <c r="D26" s="78">
        <f aca="true" t="shared" si="11" ref="D26:D32">C26/11881.33</f>
        <v>0</v>
      </c>
      <c r="E26" s="80"/>
      <c r="F26" s="78">
        <f aca="true" t="shared" si="12" ref="F26:F32">E26/$E$5</f>
        <v>0</v>
      </c>
      <c r="G26" s="88">
        <v>29.35</v>
      </c>
      <c r="H26" s="78">
        <f aca="true" t="shared" si="13" ref="H26:H32">G26/$G$5</f>
        <v>0.008573698754987936</v>
      </c>
      <c r="I26" s="93"/>
      <c r="J26" s="78">
        <f aca="true" t="shared" si="14" ref="J26:J32">I26/$I$5</f>
        <v>0</v>
      </c>
      <c r="K26" s="80">
        <v>114676</v>
      </c>
      <c r="L26" s="78">
        <f aca="true" t="shared" si="15" ref="L26:L32">K26/4832079</f>
        <v>0.023732227887830477</v>
      </c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</row>
    <row r="27" spans="1:28" s="62" customFormat="1" ht="19.5" customHeight="1">
      <c r="A27" s="84" t="s">
        <v>29</v>
      </c>
      <c r="B27" s="77">
        <f t="shared" si="5"/>
        <v>357.98672366232654</v>
      </c>
      <c r="C27" s="80"/>
      <c r="D27" s="78">
        <f t="shared" si="11"/>
        <v>0</v>
      </c>
      <c r="E27" s="80">
        <v>88.37</v>
      </c>
      <c r="F27" s="78">
        <f t="shared" si="12"/>
        <v>0.01885596746454771</v>
      </c>
      <c r="G27" s="88">
        <v>27.25</v>
      </c>
      <c r="H27" s="78">
        <f t="shared" si="13"/>
        <v>0.007960248418174488</v>
      </c>
      <c r="I27" s="93">
        <v>20.93</v>
      </c>
      <c r="J27" s="78">
        <f t="shared" si="14"/>
        <v>0.0050861832241006835</v>
      </c>
      <c r="K27" s="80">
        <v>31725</v>
      </c>
      <c r="L27" s="78">
        <f t="shared" si="15"/>
        <v>0.006565496963108426</v>
      </c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</row>
    <row r="28" spans="1:28" s="62" customFormat="1" ht="36" customHeight="1">
      <c r="A28" s="84" t="s">
        <v>30</v>
      </c>
      <c r="B28" s="77">
        <f t="shared" si="5"/>
        <v>520.8108398871145</v>
      </c>
      <c r="C28" s="80"/>
      <c r="D28" s="78">
        <f t="shared" si="11"/>
        <v>0</v>
      </c>
      <c r="E28" s="80">
        <v>88.33</v>
      </c>
      <c r="F28" s="78">
        <f t="shared" si="12"/>
        <v>0.018847432456076712</v>
      </c>
      <c r="G28" s="88">
        <v>44.93</v>
      </c>
      <c r="H28" s="78">
        <f t="shared" si="13"/>
        <v>0.013124916015727697</v>
      </c>
      <c r="I28" s="93">
        <v>118.47</v>
      </c>
      <c r="J28" s="78">
        <f t="shared" si="14"/>
        <v>0.02878930370564778</v>
      </c>
      <c r="K28" s="80">
        <v>37401</v>
      </c>
      <c r="L28" s="78">
        <f t="shared" si="15"/>
        <v>0.00774014663253643</v>
      </c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</row>
    <row r="29" spans="1:28" s="62" customFormat="1" ht="19.5" customHeight="1">
      <c r="A29" s="83" t="s">
        <v>31</v>
      </c>
      <c r="B29" s="77">
        <f t="shared" si="5"/>
        <v>764.570931089359</v>
      </c>
      <c r="C29" s="80"/>
      <c r="D29" s="78">
        <f t="shared" si="11"/>
        <v>0</v>
      </c>
      <c r="E29" s="80">
        <v>143.83</v>
      </c>
      <c r="F29" s="78">
        <f t="shared" si="12"/>
        <v>0.030689756709583536</v>
      </c>
      <c r="G29" s="88">
        <v>67.24</v>
      </c>
      <c r="H29" s="78">
        <f t="shared" si="13"/>
        <v>0.019642095546350553</v>
      </c>
      <c r="I29" s="93">
        <v>60.68</v>
      </c>
      <c r="J29" s="78">
        <f t="shared" si="14"/>
        <v>0.014745800192949332</v>
      </c>
      <c r="K29" s="80">
        <v>136850</v>
      </c>
      <c r="L29" s="78">
        <f t="shared" si="15"/>
        <v>0.028321142928333747</v>
      </c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</row>
    <row r="30" spans="1:28" s="62" customFormat="1" ht="19.5" customHeight="1">
      <c r="A30" s="83" t="s">
        <v>32</v>
      </c>
      <c r="B30" s="77">
        <f t="shared" si="5"/>
        <v>405.79755146118333</v>
      </c>
      <c r="C30" s="80"/>
      <c r="D30" s="78">
        <f t="shared" si="11"/>
        <v>0</v>
      </c>
      <c r="E30" s="80">
        <v>54.14</v>
      </c>
      <c r="F30" s="78">
        <f t="shared" si="12"/>
        <v>0.01155213396549296</v>
      </c>
      <c r="G30" s="88">
        <v>37.79</v>
      </c>
      <c r="H30" s="78">
        <f t="shared" si="13"/>
        <v>0.011039184870561977</v>
      </c>
      <c r="I30" s="93">
        <v>36.06</v>
      </c>
      <c r="J30" s="78">
        <f t="shared" si="14"/>
        <v>0.008762912903061188</v>
      </c>
      <c r="K30" s="80">
        <v>124900</v>
      </c>
      <c r="L30" s="78">
        <f t="shared" si="15"/>
        <v>0.02584808733466485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</row>
    <row r="31" spans="1:28" s="62" customFormat="1" ht="19.5" customHeight="1">
      <c r="A31" s="84" t="s">
        <v>33</v>
      </c>
      <c r="B31" s="77">
        <f t="shared" si="5"/>
        <v>1137.2582912876549</v>
      </c>
      <c r="C31" s="80"/>
      <c r="D31" s="78">
        <f t="shared" si="11"/>
        <v>0</v>
      </c>
      <c r="E31" s="80">
        <v>171.56</v>
      </c>
      <c r="F31" s="78">
        <f t="shared" si="12"/>
        <v>0.03660665133210145</v>
      </c>
      <c r="G31" s="88">
        <v>114.68</v>
      </c>
      <c r="H31" s="78">
        <f t="shared" si="13"/>
        <v>0.03350023077417433</v>
      </c>
      <c r="I31" s="93">
        <v>66.18</v>
      </c>
      <c r="J31" s="78">
        <f t="shared" si="14"/>
        <v>0.016082350968513296</v>
      </c>
      <c r="K31" s="80">
        <v>280120</v>
      </c>
      <c r="L31" s="78">
        <f t="shared" si="15"/>
        <v>0.05797090651870551</v>
      </c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</row>
    <row r="32" spans="1:28" s="62" customFormat="1" ht="19.5" customHeight="1">
      <c r="A32" s="84" t="s">
        <v>34</v>
      </c>
      <c r="B32" s="77">
        <f t="shared" si="5"/>
        <v>758.7803975619015</v>
      </c>
      <c r="C32" s="80"/>
      <c r="D32" s="78">
        <f t="shared" si="11"/>
        <v>0</v>
      </c>
      <c r="E32" s="80">
        <v>96.14</v>
      </c>
      <c r="F32" s="78">
        <f t="shared" si="12"/>
        <v>0.020513892860038664</v>
      </c>
      <c r="G32" s="88">
        <v>51.4</v>
      </c>
      <c r="H32" s="78">
        <f t="shared" si="13"/>
        <v>0.015014927291529126</v>
      </c>
      <c r="I32" s="93">
        <v>25.69</v>
      </c>
      <c r="J32" s="78">
        <f t="shared" si="14"/>
        <v>0.006242907168043314</v>
      </c>
      <c r="K32" s="80">
        <v>407063</v>
      </c>
      <c r="L32" s="78">
        <f t="shared" si="15"/>
        <v>0.08424179323227124</v>
      </c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</row>
    <row r="33" spans="1:253" s="61" customFormat="1" ht="19.5" customHeight="1">
      <c r="A33" s="85" t="s">
        <v>35</v>
      </c>
      <c r="B33" s="73">
        <v>3025</v>
      </c>
      <c r="C33" s="74"/>
      <c r="D33" s="82"/>
      <c r="E33" s="74"/>
      <c r="F33" s="82"/>
      <c r="G33" s="89"/>
      <c r="H33" s="82"/>
      <c r="I33" s="92"/>
      <c r="J33" s="82"/>
      <c r="K33" s="74"/>
      <c r="L33" s="82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HI33" s="98"/>
      <c r="HJ33" s="98"/>
      <c r="HK33" s="98"/>
      <c r="HL33" s="98"/>
      <c r="HM33" s="98"/>
      <c r="HN33" s="98"/>
      <c r="HO33" s="98"/>
      <c r="HP33" s="98"/>
      <c r="HQ33" s="98"/>
      <c r="HR33" s="98"/>
      <c r="HS33" s="98"/>
      <c r="HT33" s="98"/>
      <c r="HU33" s="98"/>
      <c r="HV33" s="98"/>
      <c r="HW33" s="98"/>
      <c r="HX33" s="98"/>
      <c r="HY33" s="98"/>
      <c r="HZ33" s="98"/>
      <c r="IA33" s="98"/>
      <c r="IB33" s="98"/>
      <c r="IC33" s="98"/>
      <c r="ID33" s="98"/>
      <c r="IE33" s="98"/>
      <c r="IF33" s="98"/>
      <c r="IG33" s="98"/>
      <c r="IH33" s="98"/>
      <c r="II33" s="98"/>
      <c r="IJ33" s="98"/>
      <c r="IK33" s="98"/>
      <c r="IL33" s="98"/>
      <c r="IM33" s="98"/>
      <c r="IN33" s="98"/>
      <c r="IO33" s="98"/>
      <c r="IP33" s="98"/>
      <c r="IQ33" s="98"/>
      <c r="IR33" s="98"/>
      <c r="IS33" s="98"/>
    </row>
    <row r="34" spans="1:28" s="62" customFormat="1" ht="19.5" customHeight="1">
      <c r="A34" s="83" t="s">
        <v>12</v>
      </c>
      <c r="B34" s="77">
        <f t="shared" si="5"/>
        <v>386.39082727982543</v>
      </c>
      <c r="C34" s="80">
        <v>1153.63</v>
      </c>
      <c r="D34" s="78">
        <f aca="true" t="shared" si="16" ref="D34:D43">C34/11881.33</f>
        <v>0.09709603217821575</v>
      </c>
      <c r="E34" s="80">
        <v>2.71</v>
      </c>
      <c r="F34" s="78">
        <f aca="true" t="shared" si="17" ref="F34:F43">E34/$E$5</f>
        <v>0.0005782468239099727</v>
      </c>
      <c r="G34" s="88">
        <v>6.39</v>
      </c>
      <c r="H34" s="78">
        <f aca="true" t="shared" si="18" ref="H34:H43">G34/$G$5</f>
        <v>0.0018666417391609165</v>
      </c>
      <c r="I34" s="93">
        <v>6.78</v>
      </c>
      <c r="J34" s="78">
        <f aca="true" t="shared" si="19" ref="J34:J43">I34/$I$5</f>
        <v>0.0016476025924224862</v>
      </c>
      <c r="K34" s="80">
        <v>265</v>
      </c>
      <c r="L34" s="78">
        <f aca="true" t="shared" si="20" ref="L34:L43">K34/4832079</f>
        <v>5.484181860437298E-05</v>
      </c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</row>
    <row r="35" spans="1:28" s="62" customFormat="1" ht="19.5" customHeight="1">
      <c r="A35" s="79" t="s">
        <v>36</v>
      </c>
      <c r="B35" s="77">
        <f t="shared" si="5"/>
        <v>356.300902527611</v>
      </c>
      <c r="C35" s="80"/>
      <c r="D35" s="78">
        <f t="shared" si="16"/>
        <v>0</v>
      </c>
      <c r="E35" s="80">
        <v>41.94</v>
      </c>
      <c r="F35" s="78">
        <f t="shared" si="17"/>
        <v>0.008948956381839209</v>
      </c>
      <c r="G35" s="88">
        <v>41.92</v>
      </c>
      <c r="H35" s="78">
        <f t="shared" si="18"/>
        <v>0.012245637199628423</v>
      </c>
      <c r="I35" s="93">
        <v>93.09</v>
      </c>
      <c r="J35" s="78">
        <f t="shared" si="19"/>
        <v>0.022621729399499888</v>
      </c>
      <c r="K35" s="80">
        <v>5500</v>
      </c>
      <c r="L35" s="78">
        <f t="shared" si="20"/>
        <v>0.0011382264238643449</v>
      </c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</row>
    <row r="36" spans="1:28" s="62" customFormat="1" ht="19.5" customHeight="1">
      <c r="A36" s="79" t="s">
        <v>37</v>
      </c>
      <c r="B36" s="77">
        <f t="shared" si="5"/>
        <v>182.45119818412246</v>
      </c>
      <c r="C36" s="80"/>
      <c r="D36" s="78">
        <f t="shared" si="16"/>
        <v>0</v>
      </c>
      <c r="E36" s="80">
        <v>21.32</v>
      </c>
      <c r="F36" s="78">
        <f t="shared" si="17"/>
        <v>0.004549159515040819</v>
      </c>
      <c r="G36" s="88">
        <v>15.4</v>
      </c>
      <c r="H36" s="78">
        <f t="shared" si="18"/>
        <v>0.00449863580329861</v>
      </c>
      <c r="I36" s="93">
        <v>74</v>
      </c>
      <c r="J36" s="78">
        <f t="shared" si="19"/>
        <v>0.01798268316213333</v>
      </c>
      <c r="K36" s="80">
        <v>6630</v>
      </c>
      <c r="L36" s="78">
        <f t="shared" si="20"/>
        <v>0.0013720802164037466</v>
      </c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</row>
    <row r="37" spans="1:28" s="62" customFormat="1" ht="19.5" customHeight="1">
      <c r="A37" s="79" t="s">
        <v>38</v>
      </c>
      <c r="B37" s="77">
        <f t="shared" si="5"/>
        <v>501.37638289316953</v>
      </c>
      <c r="C37" s="80"/>
      <c r="D37" s="78">
        <f t="shared" si="16"/>
        <v>0</v>
      </c>
      <c r="E37" s="80">
        <v>61.96</v>
      </c>
      <c r="F37" s="78">
        <f t="shared" si="17"/>
        <v>0.013220728121572661</v>
      </c>
      <c r="G37" s="88">
        <v>49.7</v>
      </c>
      <c r="H37" s="78">
        <f t="shared" si="18"/>
        <v>0.014518324637918242</v>
      </c>
      <c r="I37" s="93">
        <v>98.19</v>
      </c>
      <c r="J37" s="78">
        <f t="shared" si="19"/>
        <v>0.023861076482295563</v>
      </c>
      <c r="K37" s="80">
        <v>89600</v>
      </c>
      <c r="L37" s="78">
        <f t="shared" si="20"/>
        <v>0.0185427431960446</v>
      </c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</row>
    <row r="38" spans="1:28" s="62" customFormat="1" ht="19.5" customHeight="1">
      <c r="A38" s="79" t="s">
        <v>39</v>
      </c>
      <c r="B38" s="77">
        <f t="shared" si="5"/>
        <v>569.6880217384149</v>
      </c>
      <c r="C38" s="80"/>
      <c r="D38" s="78">
        <f t="shared" si="16"/>
        <v>0</v>
      </c>
      <c r="E38" s="80">
        <v>84.31</v>
      </c>
      <c r="F38" s="78">
        <f t="shared" si="17"/>
        <v>0.017989664104741624</v>
      </c>
      <c r="G38" s="88">
        <v>55.98</v>
      </c>
      <c r="H38" s="78">
        <f t="shared" si="18"/>
        <v>0.016352833264198452</v>
      </c>
      <c r="I38" s="93">
        <v>95.79</v>
      </c>
      <c r="J38" s="78">
        <f t="shared" si="19"/>
        <v>0.023277854325685837</v>
      </c>
      <c r="K38" s="80">
        <v>80091</v>
      </c>
      <c r="L38" s="78">
        <f t="shared" si="20"/>
        <v>0.01657485318431259</v>
      </c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</row>
    <row r="39" spans="1:28" s="62" customFormat="1" ht="19.5" customHeight="1">
      <c r="A39" s="79" t="s">
        <v>40</v>
      </c>
      <c r="B39" s="77">
        <f t="shared" si="5"/>
        <v>101.61822163758555</v>
      </c>
      <c r="C39" s="80"/>
      <c r="D39" s="78">
        <f t="shared" si="16"/>
        <v>0</v>
      </c>
      <c r="E39" s="80">
        <v>14.23</v>
      </c>
      <c r="F39" s="78">
        <f t="shared" si="17"/>
        <v>0.0030363292635567944</v>
      </c>
      <c r="G39" s="88">
        <v>11.12</v>
      </c>
      <c r="H39" s="78">
        <f t="shared" si="18"/>
        <v>0.0032483655930312036</v>
      </c>
      <c r="I39" s="93">
        <v>23.88</v>
      </c>
      <c r="J39" s="78">
        <f t="shared" si="19"/>
        <v>0.0058030604582668096</v>
      </c>
      <c r="K39" s="80">
        <v>2405</v>
      </c>
      <c r="L39" s="78">
        <f t="shared" si="20"/>
        <v>0.0004977153726170454</v>
      </c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</row>
    <row r="40" spans="1:28" s="62" customFormat="1" ht="19.5" customHeight="1">
      <c r="A40" s="79" t="s">
        <v>41</v>
      </c>
      <c r="B40" s="77">
        <f t="shared" si="5"/>
        <v>132.22869924796606</v>
      </c>
      <c r="C40" s="80"/>
      <c r="D40" s="78">
        <f t="shared" si="16"/>
        <v>0</v>
      </c>
      <c r="E40" s="80">
        <v>14.09</v>
      </c>
      <c r="F40" s="78">
        <f t="shared" si="17"/>
        <v>0.0030064567339083085</v>
      </c>
      <c r="G40" s="88">
        <v>18.69</v>
      </c>
      <c r="H40" s="78">
        <f t="shared" si="18"/>
        <v>0.005459707997639677</v>
      </c>
      <c r="I40" s="93">
        <v>25.07</v>
      </c>
      <c r="J40" s="78">
        <f t="shared" si="19"/>
        <v>0.006092241444252467</v>
      </c>
      <c r="K40" s="80">
        <v>42</v>
      </c>
      <c r="L40" s="78">
        <f t="shared" si="20"/>
        <v>8.691910873145907E-06</v>
      </c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</row>
    <row r="41" spans="1:28" s="62" customFormat="1" ht="19.5" customHeight="1">
      <c r="A41" s="79" t="s">
        <v>42</v>
      </c>
      <c r="B41" s="77">
        <f aca="true" t="shared" si="21" ref="B41:B74">(35777*D41*0.1)+(35777*F41*0.3)+(35777*H41*0.4)+(35777*J41*0.1)+(35777*L41*0.1)</f>
        <v>204.5446084392539</v>
      </c>
      <c r="C41" s="80"/>
      <c r="D41" s="78">
        <f t="shared" si="16"/>
        <v>0</v>
      </c>
      <c r="E41" s="80">
        <v>22.72</v>
      </c>
      <c r="F41" s="78">
        <f t="shared" si="17"/>
        <v>0.004847884811525675</v>
      </c>
      <c r="G41" s="88">
        <v>26.12</v>
      </c>
      <c r="H41" s="78">
        <f t="shared" si="18"/>
        <v>0.007630153713127253</v>
      </c>
      <c r="I41" s="93">
        <v>49.69</v>
      </c>
      <c r="J41" s="78">
        <f t="shared" si="19"/>
        <v>0.01207512873414061</v>
      </c>
      <c r="K41" s="80">
        <v>158</v>
      </c>
      <c r="L41" s="78">
        <f t="shared" si="20"/>
        <v>3.2698140903739364E-05</v>
      </c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</row>
    <row r="42" spans="1:28" s="62" customFormat="1" ht="19.5" customHeight="1">
      <c r="A42" s="79" t="s">
        <v>43</v>
      </c>
      <c r="B42" s="77">
        <f t="shared" si="21"/>
        <v>316.9642984470319</v>
      </c>
      <c r="C42" s="80"/>
      <c r="D42" s="78">
        <f t="shared" si="16"/>
        <v>0</v>
      </c>
      <c r="E42" s="80">
        <v>29.46</v>
      </c>
      <c r="F42" s="78">
        <f t="shared" si="17"/>
        <v>0.006286033738888486</v>
      </c>
      <c r="G42" s="88">
        <v>46.69</v>
      </c>
      <c r="H42" s="78">
        <f t="shared" si="18"/>
        <v>0.013639045821818966</v>
      </c>
      <c r="I42" s="93">
        <v>56.34</v>
      </c>
      <c r="J42" s="78">
        <f t="shared" si="19"/>
        <v>0.013691140126413405</v>
      </c>
      <c r="K42" s="80">
        <v>7195</v>
      </c>
      <c r="L42" s="78">
        <f t="shared" si="20"/>
        <v>0.0014890071126734477</v>
      </c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</row>
    <row r="43" spans="1:28" s="62" customFormat="1" ht="19.5" customHeight="1">
      <c r="A43" s="79" t="s">
        <v>44</v>
      </c>
      <c r="B43" s="77">
        <f t="shared" si="21"/>
        <v>273.67615854378266</v>
      </c>
      <c r="C43" s="80"/>
      <c r="D43" s="78">
        <f t="shared" si="16"/>
        <v>0</v>
      </c>
      <c r="E43" s="80">
        <v>28.09</v>
      </c>
      <c r="F43" s="78">
        <f t="shared" si="17"/>
        <v>0.005993709698756876</v>
      </c>
      <c r="G43" s="88">
        <v>44.04</v>
      </c>
      <c r="H43" s="78">
        <f t="shared" si="18"/>
        <v>0.012864929920601998</v>
      </c>
      <c r="I43" s="93">
        <v>28.99</v>
      </c>
      <c r="J43" s="78">
        <f t="shared" si="19"/>
        <v>0.0070448376333816926</v>
      </c>
      <c r="K43" s="80">
        <v>45</v>
      </c>
      <c r="L43" s="78">
        <f t="shared" si="20"/>
        <v>9.312761649799186E-06</v>
      </c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</row>
    <row r="44" spans="1:253" s="61" customFormat="1" ht="19.5" customHeight="1">
      <c r="A44" s="75" t="s">
        <v>45</v>
      </c>
      <c r="B44" s="73">
        <v>4034</v>
      </c>
      <c r="C44" s="74"/>
      <c r="D44" s="82"/>
      <c r="E44" s="74"/>
      <c r="F44" s="82"/>
      <c r="G44" s="89"/>
      <c r="H44" s="82"/>
      <c r="I44" s="92"/>
      <c r="J44" s="82"/>
      <c r="K44" s="74"/>
      <c r="L44" s="82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HI44" s="98"/>
      <c r="HJ44" s="98"/>
      <c r="HK44" s="98"/>
      <c r="HL44" s="98"/>
      <c r="HM44" s="98"/>
      <c r="HN44" s="98"/>
      <c r="HO44" s="98"/>
      <c r="HP44" s="98"/>
      <c r="HQ44" s="98"/>
      <c r="HR44" s="98"/>
      <c r="HS44" s="98"/>
      <c r="HT44" s="98"/>
      <c r="HU44" s="98"/>
      <c r="HV44" s="98"/>
      <c r="HW44" s="98"/>
      <c r="HX44" s="98"/>
      <c r="HY44" s="98"/>
      <c r="HZ44" s="98"/>
      <c r="IA44" s="98"/>
      <c r="IB44" s="98"/>
      <c r="IC44" s="98"/>
      <c r="ID44" s="98"/>
      <c r="IE44" s="98"/>
      <c r="IF44" s="98"/>
      <c r="IG44" s="98"/>
      <c r="IH44" s="98"/>
      <c r="II44" s="98"/>
      <c r="IJ44" s="98"/>
      <c r="IK44" s="98"/>
      <c r="IL44" s="98"/>
      <c r="IM44" s="98"/>
      <c r="IN44" s="98"/>
      <c r="IO44" s="98"/>
      <c r="IP44" s="98"/>
      <c r="IQ44" s="98"/>
      <c r="IR44" s="98"/>
      <c r="IS44" s="98"/>
    </row>
    <row r="45" spans="1:28" s="62" customFormat="1" ht="19.5" customHeight="1">
      <c r="A45" s="76" t="s">
        <v>118</v>
      </c>
      <c r="B45" s="77">
        <f t="shared" si="21"/>
        <v>782.9954217892117</v>
      </c>
      <c r="C45" s="77">
        <v>1634.24</v>
      </c>
      <c r="D45" s="78">
        <v>0.13754689079421242</v>
      </c>
      <c r="E45" s="77">
        <v>53.64</v>
      </c>
      <c r="F45" s="78">
        <v>0.011445446359605512</v>
      </c>
      <c r="G45" s="77">
        <v>26.49</v>
      </c>
      <c r="H45" s="78">
        <v>0.0077382378200896215</v>
      </c>
      <c r="I45" s="77">
        <v>47.23</v>
      </c>
      <c r="J45" s="78">
        <v>0.011477326023615637</v>
      </c>
      <c r="K45" s="77">
        <v>21942</v>
      </c>
      <c r="L45" s="78">
        <v>0.004540902580442083</v>
      </c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</row>
    <row r="46" spans="1:28" s="62" customFormat="1" ht="19.5" customHeight="1">
      <c r="A46" s="84" t="s">
        <v>46</v>
      </c>
      <c r="B46" s="77">
        <f t="shared" si="21"/>
        <v>781.9031493668656</v>
      </c>
      <c r="C46" s="80"/>
      <c r="D46" s="78">
        <f aca="true" t="shared" si="22" ref="D46:D53">C46/11881.33</f>
        <v>0</v>
      </c>
      <c r="E46" s="80">
        <v>208.3</v>
      </c>
      <c r="F46" s="78">
        <f aca="true" t="shared" si="23" ref="F46:F53">E46/$E$5</f>
        <v>0.04444605661271119</v>
      </c>
      <c r="G46" s="88">
        <v>47.77</v>
      </c>
      <c r="H46" s="78">
        <f aca="true" t="shared" si="24" ref="H46:H53">G46/$G$5</f>
        <v>0.013954534566465884</v>
      </c>
      <c r="I46" s="93">
        <v>84.73</v>
      </c>
      <c r="J46" s="78">
        <f aca="true" t="shared" si="25" ref="J46:J53">I46/$I$5</f>
        <v>0.020590172220642664</v>
      </c>
      <c r="K46" s="80">
        <v>42535</v>
      </c>
      <c r="L46" s="78">
        <f aca="true" t="shared" si="26" ref="L46:L53">K46/4832079</f>
        <v>0.008802629261649075</v>
      </c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</row>
    <row r="47" spans="1:28" s="62" customFormat="1" ht="19.5" customHeight="1">
      <c r="A47" s="84" t="s">
        <v>47</v>
      </c>
      <c r="B47" s="77">
        <f t="shared" si="21"/>
        <v>370.0682401678873</v>
      </c>
      <c r="C47" s="80"/>
      <c r="D47" s="78">
        <f t="shared" si="22"/>
        <v>0</v>
      </c>
      <c r="E47" s="80">
        <v>69.79</v>
      </c>
      <c r="F47" s="78">
        <f t="shared" si="23"/>
        <v>0.01489145602977011</v>
      </c>
      <c r="G47" s="88">
        <v>25.38</v>
      </c>
      <c r="H47" s="78">
        <f t="shared" si="24"/>
        <v>0.007413985499202514</v>
      </c>
      <c r="I47" s="93">
        <v>88.66</v>
      </c>
      <c r="J47" s="78">
        <f t="shared" si="25"/>
        <v>0.021545198502091096</v>
      </c>
      <c r="K47" s="80">
        <v>36540</v>
      </c>
      <c r="L47" s="78">
        <f t="shared" si="26"/>
        <v>0.007561962459636939</v>
      </c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</row>
    <row r="48" spans="1:28" s="62" customFormat="1" ht="19.5" customHeight="1">
      <c r="A48" s="84" t="s">
        <v>48</v>
      </c>
      <c r="B48" s="77">
        <f t="shared" si="21"/>
        <v>734.8724346746906</v>
      </c>
      <c r="C48" s="80"/>
      <c r="D48" s="78">
        <f t="shared" si="22"/>
        <v>0</v>
      </c>
      <c r="E48" s="80">
        <v>201.83</v>
      </c>
      <c r="F48" s="78">
        <f t="shared" si="23"/>
        <v>0.043065518992527606</v>
      </c>
      <c r="G48" s="88">
        <v>36.2</v>
      </c>
      <c r="H48" s="78">
        <f t="shared" si="24"/>
        <v>0.010574715329831797</v>
      </c>
      <c r="I48" s="93">
        <v>100.66</v>
      </c>
      <c r="J48" s="78">
        <f t="shared" si="25"/>
        <v>0.024461309285139742</v>
      </c>
      <c r="K48" s="80">
        <v>45648</v>
      </c>
      <c r="L48" s="78">
        <f t="shared" si="26"/>
        <v>0.009446865417556294</v>
      </c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</row>
    <row r="49" spans="1:28" s="62" customFormat="1" ht="19.5" customHeight="1">
      <c r="A49" s="84" t="s">
        <v>49</v>
      </c>
      <c r="B49" s="77">
        <f t="shared" si="21"/>
        <v>540.1868599304186</v>
      </c>
      <c r="C49" s="80"/>
      <c r="D49" s="78">
        <f t="shared" si="22"/>
        <v>0</v>
      </c>
      <c r="E49" s="80">
        <v>102.56</v>
      </c>
      <c r="F49" s="78">
        <f t="shared" si="23"/>
        <v>0.021883761719633507</v>
      </c>
      <c r="G49" s="88">
        <v>50.68</v>
      </c>
      <c r="H49" s="78">
        <f t="shared" si="24"/>
        <v>0.014804601461764516</v>
      </c>
      <c r="I49" s="93">
        <v>80.17</v>
      </c>
      <c r="J49" s="78">
        <f t="shared" si="25"/>
        <v>0.01948205012308418</v>
      </c>
      <c r="K49" s="80">
        <v>32063</v>
      </c>
      <c r="L49" s="78">
        <f t="shared" si="26"/>
        <v>0.0066354461506113625</v>
      </c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</row>
    <row r="50" spans="1:28" s="62" customFormat="1" ht="19.5" customHeight="1">
      <c r="A50" s="84" t="s">
        <v>50</v>
      </c>
      <c r="B50" s="77">
        <f t="shared" si="21"/>
        <v>366.39379635268284</v>
      </c>
      <c r="C50" s="80"/>
      <c r="D50" s="78">
        <f t="shared" si="22"/>
        <v>0</v>
      </c>
      <c r="E50" s="80">
        <v>78.78</v>
      </c>
      <c r="F50" s="78">
        <f t="shared" si="23"/>
        <v>0.01680969918362644</v>
      </c>
      <c r="G50" s="88">
        <v>25.73</v>
      </c>
      <c r="H50" s="78">
        <f t="shared" si="24"/>
        <v>0.007516227222004755</v>
      </c>
      <c r="I50" s="93">
        <v>82.03</v>
      </c>
      <c r="J50" s="78">
        <f t="shared" si="25"/>
        <v>0.01993404729445672</v>
      </c>
      <c r="K50" s="80">
        <v>9579</v>
      </c>
      <c r="L50" s="78">
        <f t="shared" si="26"/>
        <v>0.00198237652985392</v>
      </c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</row>
    <row r="51" spans="1:28" s="62" customFormat="1" ht="19.5" customHeight="1">
      <c r="A51" s="84" t="s">
        <v>51</v>
      </c>
      <c r="B51" s="77">
        <f t="shared" si="21"/>
        <v>251.31295154837943</v>
      </c>
      <c r="C51" s="80"/>
      <c r="D51" s="78">
        <f t="shared" si="22"/>
        <v>0</v>
      </c>
      <c r="E51" s="80">
        <v>46.04</v>
      </c>
      <c r="F51" s="78">
        <f t="shared" si="23"/>
        <v>0.009823794750116289</v>
      </c>
      <c r="G51" s="88">
        <v>18.62</v>
      </c>
      <c r="H51" s="78">
        <f t="shared" si="24"/>
        <v>0.005439259653079229</v>
      </c>
      <c r="I51" s="93">
        <v>67.27</v>
      </c>
      <c r="J51" s="78">
        <f t="shared" si="25"/>
        <v>0.01634723103130688</v>
      </c>
      <c r="K51" s="80">
        <v>12895</v>
      </c>
      <c r="L51" s="78">
        <f t="shared" si="26"/>
        <v>0.002668623588314678</v>
      </c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</row>
    <row r="52" spans="1:28" s="62" customFormat="1" ht="19.5" customHeight="1">
      <c r="A52" s="76" t="s">
        <v>52</v>
      </c>
      <c r="B52" s="77">
        <f t="shared" si="21"/>
        <v>207.26538759886668</v>
      </c>
      <c r="C52" s="80"/>
      <c r="D52" s="78">
        <f t="shared" si="22"/>
        <v>0</v>
      </c>
      <c r="E52" s="80">
        <v>31.09</v>
      </c>
      <c r="F52" s="78">
        <f t="shared" si="23"/>
        <v>0.006633835334081569</v>
      </c>
      <c r="G52" s="88">
        <v>23.87</v>
      </c>
      <c r="H52" s="78">
        <f t="shared" si="24"/>
        <v>0.0069728854951128455</v>
      </c>
      <c r="I52" s="93">
        <v>40.76</v>
      </c>
      <c r="J52" s="78">
        <f t="shared" si="25"/>
        <v>0.009905056293088575</v>
      </c>
      <c r="K52" s="80">
        <v>1133</v>
      </c>
      <c r="L52" s="78">
        <f t="shared" si="26"/>
        <v>0.00023447464331605505</v>
      </c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</row>
    <row r="53" spans="1:253" s="61" customFormat="1" ht="19.5" customHeight="1">
      <c r="A53" s="85" t="s">
        <v>53</v>
      </c>
      <c r="B53" s="73">
        <v>603</v>
      </c>
      <c r="C53" s="74"/>
      <c r="D53" s="82">
        <f t="shared" si="22"/>
        <v>0</v>
      </c>
      <c r="E53" s="74"/>
      <c r="F53" s="82">
        <f t="shared" si="23"/>
        <v>0</v>
      </c>
      <c r="G53" s="89"/>
      <c r="H53" s="82">
        <f t="shared" si="24"/>
        <v>0</v>
      </c>
      <c r="I53" s="92"/>
      <c r="J53" s="82">
        <f t="shared" si="25"/>
        <v>0</v>
      </c>
      <c r="K53" s="74"/>
      <c r="L53" s="82">
        <f t="shared" si="26"/>
        <v>0</v>
      </c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HI53" s="98"/>
      <c r="HJ53" s="98"/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98"/>
      <c r="ID53" s="98"/>
      <c r="IE53" s="98"/>
      <c r="IF53" s="98"/>
      <c r="IG53" s="98"/>
      <c r="IH53" s="98"/>
      <c r="II53" s="98"/>
      <c r="IJ53" s="98"/>
      <c r="IK53" s="98"/>
      <c r="IL53" s="98"/>
      <c r="IM53" s="98"/>
      <c r="IN53" s="98"/>
      <c r="IO53" s="98"/>
      <c r="IP53" s="98"/>
      <c r="IQ53" s="98"/>
      <c r="IR53" s="98"/>
      <c r="IS53" s="98"/>
    </row>
    <row r="54" spans="1:253" s="61" customFormat="1" ht="19.5" customHeight="1">
      <c r="A54" s="85" t="s">
        <v>54</v>
      </c>
      <c r="B54" s="73">
        <v>3004</v>
      </c>
      <c r="C54" s="74"/>
      <c r="D54" s="82"/>
      <c r="E54" s="74"/>
      <c r="F54" s="82"/>
      <c r="G54" s="89"/>
      <c r="H54" s="82"/>
      <c r="I54" s="92"/>
      <c r="J54" s="82"/>
      <c r="K54" s="74"/>
      <c r="L54" s="82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HI54" s="98"/>
      <c r="HJ54" s="98"/>
      <c r="HK54" s="98"/>
      <c r="HL54" s="98"/>
      <c r="HM54" s="98"/>
      <c r="HN54" s="98"/>
      <c r="HO54" s="98"/>
      <c r="HP54" s="98"/>
      <c r="HQ54" s="98"/>
      <c r="HR54" s="98"/>
      <c r="HS54" s="98"/>
      <c r="HT54" s="98"/>
      <c r="HU54" s="98"/>
      <c r="HV54" s="98"/>
      <c r="HW54" s="98"/>
      <c r="HX54" s="98"/>
      <c r="HY54" s="98"/>
      <c r="HZ54" s="98"/>
      <c r="IA54" s="98"/>
      <c r="IB54" s="98"/>
      <c r="IC54" s="98"/>
      <c r="ID54" s="98"/>
      <c r="IE54" s="98"/>
      <c r="IF54" s="98"/>
      <c r="IG54" s="98"/>
      <c r="IH54" s="98"/>
      <c r="II54" s="98"/>
      <c r="IJ54" s="98"/>
      <c r="IK54" s="98"/>
      <c r="IL54" s="98"/>
      <c r="IM54" s="98"/>
      <c r="IN54" s="98"/>
      <c r="IO54" s="98"/>
      <c r="IP54" s="98"/>
      <c r="IQ54" s="98"/>
      <c r="IR54" s="98"/>
      <c r="IS54" s="98"/>
    </row>
    <row r="55" spans="1:28" s="62" customFormat="1" ht="19.5" customHeight="1">
      <c r="A55" s="83" t="s">
        <v>118</v>
      </c>
      <c r="B55" s="77">
        <f t="shared" si="21"/>
        <v>579.2126836097166</v>
      </c>
      <c r="C55" s="77">
        <v>1107.08</v>
      </c>
      <c r="D55" s="78">
        <v>0.09317812063127612</v>
      </c>
      <c r="E55" s="77">
        <v>45.1</v>
      </c>
      <c r="F55" s="78">
        <v>0.009623222051047885</v>
      </c>
      <c r="G55" s="77">
        <v>22.11</v>
      </c>
      <c r="H55" s="78">
        <v>0.006458755689021575</v>
      </c>
      <c r="I55" s="77">
        <v>30.54</v>
      </c>
      <c r="J55" s="78">
        <v>0.00742150194285881</v>
      </c>
      <c r="K55" s="77">
        <v>31848</v>
      </c>
      <c r="L55" s="78">
        <v>0.00659095184495121</v>
      </c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</row>
    <row r="56" spans="1:28" s="62" customFormat="1" ht="19.5" customHeight="1">
      <c r="A56" s="84" t="s">
        <v>55</v>
      </c>
      <c r="B56" s="77">
        <f t="shared" si="21"/>
        <v>111.3422685776435</v>
      </c>
      <c r="C56" s="80"/>
      <c r="D56" s="78">
        <f aca="true" t="shared" si="27" ref="D56:D59">C56/11881.33</f>
        <v>0</v>
      </c>
      <c r="E56" s="80"/>
      <c r="F56" s="78">
        <f aca="true" t="shared" si="28" ref="F56:F59">E56/$E$5</f>
        <v>0</v>
      </c>
      <c r="G56" s="88">
        <v>22.46</v>
      </c>
      <c r="H56" s="78">
        <f aca="true" t="shared" si="29" ref="H56:H59">G56/$G$5</f>
        <v>0.006560997411823817</v>
      </c>
      <c r="I56" s="93"/>
      <c r="J56" s="78">
        <f aca="true" t="shared" si="30" ref="J56:J59">I56/$I$5</f>
        <v>0</v>
      </c>
      <c r="K56" s="80">
        <v>23567</v>
      </c>
      <c r="L56" s="78">
        <f aca="true" t="shared" si="31" ref="L56:L59">K56/4832079</f>
        <v>0.004877196751129275</v>
      </c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</row>
    <row r="57" spans="1:28" s="62" customFormat="1" ht="19.5" customHeight="1">
      <c r="A57" s="84" t="s">
        <v>56</v>
      </c>
      <c r="B57" s="77">
        <f t="shared" si="21"/>
        <v>919.1527975904435</v>
      </c>
      <c r="C57" s="80"/>
      <c r="D57" s="78">
        <f t="shared" si="27"/>
        <v>0</v>
      </c>
      <c r="E57" s="80">
        <v>175.2</v>
      </c>
      <c r="F57" s="78">
        <f t="shared" si="28"/>
        <v>0.03738333710296207</v>
      </c>
      <c r="G57" s="88">
        <v>67.53</v>
      </c>
      <c r="H57" s="78">
        <f t="shared" si="29"/>
        <v>0.019726810116672412</v>
      </c>
      <c r="I57" s="93">
        <v>144.19</v>
      </c>
      <c r="J57" s="78">
        <f t="shared" si="30"/>
        <v>0.035039501150648716</v>
      </c>
      <c r="K57" s="80">
        <v>148900</v>
      </c>
      <c r="L57" s="78">
        <f t="shared" si="31"/>
        <v>0.030814893547891083</v>
      </c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</row>
    <row r="58" spans="1:28" s="62" customFormat="1" ht="19.5" customHeight="1">
      <c r="A58" s="84" t="s">
        <v>57</v>
      </c>
      <c r="B58" s="77">
        <f t="shared" si="21"/>
        <v>601.4215397448984</v>
      </c>
      <c r="C58" s="80"/>
      <c r="D58" s="78">
        <f t="shared" si="27"/>
        <v>0</v>
      </c>
      <c r="E58" s="80">
        <v>119.39</v>
      </c>
      <c r="F58" s="78">
        <f t="shared" si="28"/>
        <v>0.025474866533805034</v>
      </c>
      <c r="G58" s="88">
        <v>43.81</v>
      </c>
      <c r="H58" s="78">
        <f t="shared" si="29"/>
        <v>0.012797742502760527</v>
      </c>
      <c r="I58" s="93">
        <v>96.75</v>
      </c>
      <c r="J58" s="78">
        <f t="shared" si="30"/>
        <v>0.023511143188329725</v>
      </c>
      <c r="K58" s="80">
        <v>82030</v>
      </c>
      <c r="L58" s="78">
        <f t="shared" si="31"/>
        <v>0.016976129736289494</v>
      </c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</row>
    <row r="59" spans="1:28" s="62" customFormat="1" ht="19.5" customHeight="1">
      <c r="A59" s="84" t="s">
        <v>58</v>
      </c>
      <c r="B59" s="77">
        <f t="shared" si="21"/>
        <v>794.4022162030176</v>
      </c>
      <c r="C59" s="80"/>
      <c r="D59" s="78">
        <f t="shared" si="27"/>
        <v>0</v>
      </c>
      <c r="E59" s="80">
        <v>127.58</v>
      </c>
      <c r="F59" s="78">
        <f t="shared" si="28"/>
        <v>0.027222409518241446</v>
      </c>
      <c r="G59" s="88">
        <v>68.17</v>
      </c>
      <c r="H59" s="78">
        <f t="shared" si="29"/>
        <v>0.01991376640979651</v>
      </c>
      <c r="I59" s="93">
        <v>87</v>
      </c>
      <c r="J59" s="78">
        <f t="shared" si="30"/>
        <v>0.0211418031771027</v>
      </c>
      <c r="K59" s="80">
        <v>191247</v>
      </c>
      <c r="L59" s="78">
        <f t="shared" si="31"/>
        <v>0.039578616160869884</v>
      </c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</row>
    <row r="60" spans="1:253" s="61" customFormat="1" ht="19.5" customHeight="1">
      <c r="A60" s="85" t="s">
        <v>59</v>
      </c>
      <c r="B60" s="73">
        <v>2875</v>
      </c>
      <c r="C60" s="74"/>
      <c r="D60" s="82"/>
      <c r="E60" s="74"/>
      <c r="F60" s="82"/>
      <c r="G60" s="89"/>
      <c r="H60" s="82"/>
      <c r="I60" s="92"/>
      <c r="J60" s="82"/>
      <c r="K60" s="74"/>
      <c r="L60" s="82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HI60" s="98"/>
      <c r="HJ60" s="98"/>
      <c r="HK60" s="98"/>
      <c r="HL60" s="98"/>
      <c r="HM60" s="98"/>
      <c r="HN60" s="98"/>
      <c r="HO60" s="98"/>
      <c r="HP60" s="98"/>
      <c r="HQ60" s="98"/>
      <c r="HR60" s="98"/>
      <c r="HS60" s="98"/>
      <c r="HT60" s="98"/>
      <c r="HU60" s="98"/>
      <c r="HV60" s="98"/>
      <c r="HW60" s="98"/>
      <c r="HX60" s="98"/>
      <c r="HY60" s="98"/>
      <c r="HZ60" s="98"/>
      <c r="IA60" s="98"/>
      <c r="IB60" s="98"/>
      <c r="IC60" s="98"/>
      <c r="ID60" s="98"/>
      <c r="IE60" s="98"/>
      <c r="IF60" s="98"/>
      <c r="IG60" s="98"/>
      <c r="IH60" s="98"/>
      <c r="II60" s="98"/>
      <c r="IJ60" s="98"/>
      <c r="IK60" s="98"/>
      <c r="IL60" s="98"/>
      <c r="IM60" s="98"/>
      <c r="IN60" s="98"/>
      <c r="IO60" s="98"/>
      <c r="IP60" s="98"/>
      <c r="IQ60" s="98"/>
      <c r="IR60" s="98"/>
      <c r="IS60" s="98"/>
    </row>
    <row r="61" spans="1:28" s="62" customFormat="1" ht="19.5" customHeight="1">
      <c r="A61" s="83" t="s">
        <v>12</v>
      </c>
      <c r="B61" s="77">
        <f t="shared" si="21"/>
        <v>442.5483608159205</v>
      </c>
      <c r="C61" s="80">
        <v>1456.85</v>
      </c>
      <c r="D61" s="78">
        <f aca="true" t="shared" si="32" ref="D61:D68">C61/11881.33</f>
        <v>0.1226167440850477</v>
      </c>
      <c r="E61" s="80"/>
      <c r="F61" s="78">
        <f aca="true" t="shared" si="33" ref="F61:F68">E61/$E$5</f>
        <v>0</v>
      </c>
      <c r="G61" s="88">
        <v>0.67</v>
      </c>
      <c r="H61" s="78">
        <f aca="true" t="shared" si="34" ref="H61:H68">G61/$G$5</f>
        <v>0.00019571986936429018</v>
      </c>
      <c r="I61" s="93">
        <v>0.71</v>
      </c>
      <c r="J61" s="78">
        <f aca="true" t="shared" si="35" ref="J61:J68">I61/$I$5</f>
        <v>0.00017253655466371168</v>
      </c>
      <c r="K61" s="80">
        <v>600</v>
      </c>
      <c r="L61" s="78">
        <f aca="true" t="shared" si="36" ref="L61:L68">K61/4832079</f>
        <v>0.0001241701553306558</v>
      </c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</row>
    <row r="62" spans="1:28" s="62" customFormat="1" ht="19.5" customHeight="1">
      <c r="A62" s="84" t="s">
        <v>60</v>
      </c>
      <c r="B62" s="77">
        <f t="shared" si="21"/>
        <v>291.33732916429636</v>
      </c>
      <c r="C62" s="80"/>
      <c r="D62" s="78">
        <f t="shared" si="32"/>
        <v>0</v>
      </c>
      <c r="E62" s="80">
        <v>32.5</v>
      </c>
      <c r="F62" s="78">
        <f t="shared" si="33"/>
        <v>0.006934694382684175</v>
      </c>
      <c r="G62" s="88">
        <v>34.42</v>
      </c>
      <c r="H62" s="78">
        <f t="shared" si="34"/>
        <v>0.010054743139580399</v>
      </c>
      <c r="I62" s="93">
        <v>23.33</v>
      </c>
      <c r="J62" s="78">
        <f t="shared" si="35"/>
        <v>0.0056694053807104135</v>
      </c>
      <c r="K62" s="80">
        <v>71220</v>
      </c>
      <c r="L62" s="78">
        <f t="shared" si="36"/>
        <v>0.014738997437748844</v>
      </c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</row>
    <row r="63" spans="1:28" s="62" customFormat="1" ht="19.5" customHeight="1">
      <c r="A63" s="84" t="s">
        <v>61</v>
      </c>
      <c r="B63" s="77">
        <f t="shared" si="21"/>
        <v>278.99480909030956</v>
      </c>
      <c r="C63" s="80"/>
      <c r="D63" s="78">
        <f t="shared" si="32"/>
        <v>0</v>
      </c>
      <c r="E63" s="80">
        <v>39.39</v>
      </c>
      <c r="F63" s="78">
        <f t="shared" si="33"/>
        <v>0.00840484959181322</v>
      </c>
      <c r="G63" s="88">
        <v>33.18</v>
      </c>
      <c r="H63" s="78">
        <f t="shared" si="34"/>
        <v>0.009692515321652459</v>
      </c>
      <c r="I63" s="93">
        <v>37.67</v>
      </c>
      <c r="J63" s="78">
        <f t="shared" si="35"/>
        <v>0.009154157766453548</v>
      </c>
      <c r="K63" s="80">
        <v>23401</v>
      </c>
      <c r="L63" s="78">
        <f t="shared" si="36"/>
        <v>0.004842843008154461</v>
      </c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</row>
    <row r="64" spans="1:28" s="62" customFormat="1" ht="19.5" customHeight="1">
      <c r="A64" s="84" t="s">
        <v>62</v>
      </c>
      <c r="B64" s="77">
        <f t="shared" si="21"/>
        <v>320.08594616523396</v>
      </c>
      <c r="C64" s="80"/>
      <c r="D64" s="78">
        <f t="shared" si="32"/>
        <v>0</v>
      </c>
      <c r="E64" s="80">
        <v>43.42</v>
      </c>
      <c r="F64" s="78">
        <f t="shared" si="33"/>
        <v>0.009264751695266058</v>
      </c>
      <c r="G64" s="88">
        <v>42.1</v>
      </c>
      <c r="H64" s="78">
        <f t="shared" si="34"/>
        <v>0.012298218657069577</v>
      </c>
      <c r="I64" s="93">
        <v>28.9</v>
      </c>
      <c r="J64" s="78">
        <f t="shared" si="35"/>
        <v>0.007022966802508827</v>
      </c>
      <c r="K64" s="80">
        <v>26368</v>
      </c>
      <c r="L64" s="78">
        <f t="shared" si="36"/>
        <v>0.005456864426264554</v>
      </c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</row>
    <row r="65" spans="1:28" s="62" customFormat="1" ht="19.5" customHeight="1">
      <c r="A65" s="84" t="s">
        <v>63</v>
      </c>
      <c r="B65" s="77">
        <f t="shared" si="21"/>
        <v>341.10064492677515</v>
      </c>
      <c r="C65" s="80"/>
      <c r="D65" s="78">
        <f t="shared" si="32"/>
        <v>0</v>
      </c>
      <c r="E65" s="80">
        <v>64.2</v>
      </c>
      <c r="F65" s="78">
        <f t="shared" si="33"/>
        <v>0.013698688595948432</v>
      </c>
      <c r="G65" s="88">
        <v>26.01</v>
      </c>
      <c r="H65" s="78">
        <f t="shared" si="34"/>
        <v>0.007598020600246548</v>
      </c>
      <c r="I65" s="93">
        <v>74.04</v>
      </c>
      <c r="J65" s="78">
        <f t="shared" si="35"/>
        <v>0.01799240353141016</v>
      </c>
      <c r="K65" s="80">
        <v>28317</v>
      </c>
      <c r="L65" s="78">
        <f t="shared" si="36"/>
        <v>0.005860210480830301</v>
      </c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</row>
    <row r="66" spans="1:28" s="62" customFormat="1" ht="19.5" customHeight="1">
      <c r="A66" s="84" t="s">
        <v>64</v>
      </c>
      <c r="B66" s="77">
        <f t="shared" si="21"/>
        <v>288.6500582771599</v>
      </c>
      <c r="C66" s="80"/>
      <c r="D66" s="78">
        <f t="shared" si="32"/>
        <v>0</v>
      </c>
      <c r="E66" s="80">
        <v>39.06</v>
      </c>
      <c r="F66" s="78">
        <f t="shared" si="33"/>
        <v>0.008334435771927504</v>
      </c>
      <c r="G66" s="88">
        <v>32.53</v>
      </c>
      <c r="H66" s="78">
        <f t="shared" si="34"/>
        <v>0.009502637836448297</v>
      </c>
      <c r="I66" s="93">
        <v>25.86</v>
      </c>
      <c r="J66" s="78">
        <f t="shared" si="35"/>
        <v>0.006284218737469837</v>
      </c>
      <c r="K66" s="80">
        <v>55000</v>
      </c>
      <c r="L66" s="78">
        <f t="shared" si="36"/>
        <v>0.01138226423864345</v>
      </c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</row>
    <row r="67" spans="1:28" s="62" customFormat="1" ht="19.5" customHeight="1">
      <c r="A67" s="84" t="s">
        <v>65</v>
      </c>
      <c r="B67" s="77">
        <f t="shared" si="21"/>
        <v>351.7707961024611</v>
      </c>
      <c r="C67" s="80"/>
      <c r="D67" s="78">
        <f t="shared" si="32"/>
        <v>0</v>
      </c>
      <c r="E67" s="80">
        <v>51.97</v>
      </c>
      <c r="F67" s="78">
        <f t="shared" si="33"/>
        <v>0.011089109755941432</v>
      </c>
      <c r="G67" s="88">
        <v>34.65</v>
      </c>
      <c r="H67" s="78">
        <f t="shared" si="34"/>
        <v>0.010121930557421872</v>
      </c>
      <c r="I67" s="93">
        <v>40.02</v>
      </c>
      <c r="J67" s="78">
        <f t="shared" si="35"/>
        <v>0.009725229461467243</v>
      </c>
      <c r="K67" s="80">
        <v>71722</v>
      </c>
      <c r="L67" s="78">
        <f t="shared" si="36"/>
        <v>0.014842886467708826</v>
      </c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</row>
    <row r="68" spans="1:28" s="62" customFormat="1" ht="19.5" customHeight="1">
      <c r="A68" s="84" t="s">
        <v>66</v>
      </c>
      <c r="B68" s="77">
        <f t="shared" si="21"/>
        <v>559.6785320213103</v>
      </c>
      <c r="C68" s="80"/>
      <c r="D68" s="78">
        <f t="shared" si="32"/>
        <v>0</v>
      </c>
      <c r="E68" s="80">
        <v>82.89</v>
      </c>
      <c r="F68" s="78">
        <f t="shared" si="33"/>
        <v>0.01768667130402127</v>
      </c>
      <c r="G68" s="88">
        <v>49</v>
      </c>
      <c r="H68" s="78">
        <f t="shared" si="34"/>
        <v>0.014313841192313758</v>
      </c>
      <c r="I68" s="93">
        <v>56.83</v>
      </c>
      <c r="J68" s="78">
        <f t="shared" si="35"/>
        <v>0.013810214650054557</v>
      </c>
      <c r="K68" s="80">
        <v>156123</v>
      </c>
      <c r="L68" s="78">
        <f t="shared" si="36"/>
        <v>0.0323096952678133</v>
      </c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</row>
    <row r="69" spans="1:253" s="61" customFormat="1" ht="19.5" customHeight="1">
      <c r="A69" s="85" t="s">
        <v>67</v>
      </c>
      <c r="B69" s="73">
        <v>3652</v>
      </c>
      <c r="C69" s="74"/>
      <c r="D69" s="82"/>
      <c r="E69" s="74"/>
      <c r="F69" s="82"/>
      <c r="G69" s="89"/>
      <c r="H69" s="82"/>
      <c r="I69" s="92"/>
      <c r="J69" s="82"/>
      <c r="K69" s="74"/>
      <c r="L69" s="82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HI69" s="98"/>
      <c r="HJ69" s="98"/>
      <c r="HK69" s="98"/>
      <c r="HL69" s="98"/>
      <c r="HM69" s="98"/>
      <c r="HN69" s="98"/>
      <c r="HO69" s="98"/>
      <c r="HP69" s="98"/>
      <c r="HQ69" s="98"/>
      <c r="HR69" s="98"/>
      <c r="HS69" s="98"/>
      <c r="HT69" s="98"/>
      <c r="HU69" s="98"/>
      <c r="HV69" s="98"/>
      <c r="HW69" s="98"/>
      <c r="HX69" s="98"/>
      <c r="HY69" s="98"/>
      <c r="HZ69" s="98"/>
      <c r="IA69" s="98"/>
      <c r="IB69" s="98"/>
      <c r="IC69" s="98"/>
      <c r="ID69" s="98"/>
      <c r="IE69" s="98"/>
      <c r="IF69" s="98"/>
      <c r="IG69" s="98"/>
      <c r="IH69" s="98"/>
      <c r="II69" s="98"/>
      <c r="IJ69" s="98"/>
      <c r="IK69" s="98"/>
      <c r="IL69" s="98"/>
      <c r="IM69" s="98"/>
      <c r="IN69" s="98"/>
      <c r="IO69" s="98"/>
      <c r="IP69" s="98"/>
      <c r="IQ69" s="98"/>
      <c r="IR69" s="98"/>
      <c r="IS69" s="98"/>
    </row>
    <row r="70" spans="1:28" s="62" customFormat="1" ht="19.5" customHeight="1">
      <c r="A70" s="83" t="s">
        <v>118</v>
      </c>
      <c r="B70" s="77">
        <f t="shared" si="21"/>
        <v>180.27577701298134</v>
      </c>
      <c r="C70" s="77">
        <v>548.8</v>
      </c>
      <c r="D70" s="78">
        <v>0.04619011507970908</v>
      </c>
      <c r="E70" s="77">
        <v>0</v>
      </c>
      <c r="F70" s="78">
        <v>0</v>
      </c>
      <c r="G70" s="77">
        <v>1.27</v>
      </c>
      <c r="H70" s="78">
        <v>0.0003709913941681321</v>
      </c>
      <c r="I70" s="77">
        <v>0.1</v>
      </c>
      <c r="J70" s="78">
        <v>2.430092319207207E-05</v>
      </c>
      <c r="K70" s="77">
        <v>13000</v>
      </c>
      <c r="L70" s="78">
        <v>0.0026903533654975428</v>
      </c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</row>
    <row r="71" spans="1:28" s="62" customFormat="1" ht="19.5" customHeight="1">
      <c r="A71" s="84" t="s">
        <v>68</v>
      </c>
      <c r="B71" s="77">
        <f t="shared" si="21"/>
        <v>106.24467571858975</v>
      </c>
      <c r="C71" s="80"/>
      <c r="D71" s="78">
        <f aca="true" t="shared" si="37" ref="D71:D80">C71/11881.33</f>
        <v>0</v>
      </c>
      <c r="E71" s="80">
        <v>6.41</v>
      </c>
      <c r="F71" s="78">
        <f aca="true" t="shared" si="38" ref="F71:F80">E71/$E$5</f>
        <v>0.0013677351074770942</v>
      </c>
      <c r="G71" s="88">
        <v>14.63</v>
      </c>
      <c r="H71" s="78">
        <f aca="true" t="shared" si="39" ref="H71:H80">G71/$G$5</f>
        <v>0.00427370401313368</v>
      </c>
      <c r="I71" s="93">
        <v>4.4</v>
      </c>
      <c r="J71" s="78">
        <f aca="true" t="shared" si="40" ref="J71:J80">I71/$I$5</f>
        <v>0.001069240620451171</v>
      </c>
      <c r="K71" s="80">
        <v>35898</v>
      </c>
      <c r="L71" s="78">
        <f aca="true" t="shared" si="41" ref="L71:L80">K71/4832079</f>
        <v>0.007429100393433137</v>
      </c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</row>
    <row r="72" spans="1:28" s="62" customFormat="1" ht="19.5" customHeight="1">
      <c r="A72" s="84" t="s">
        <v>69</v>
      </c>
      <c r="B72" s="77">
        <f t="shared" si="21"/>
        <v>148.4160614201454</v>
      </c>
      <c r="C72" s="80"/>
      <c r="D72" s="78">
        <f t="shared" si="37"/>
        <v>0</v>
      </c>
      <c r="E72" s="80">
        <v>17.52</v>
      </c>
      <c r="F72" s="78">
        <f t="shared" si="38"/>
        <v>0.0037383337102962076</v>
      </c>
      <c r="G72" s="88">
        <v>15.43</v>
      </c>
      <c r="H72" s="78">
        <f t="shared" si="39"/>
        <v>0.004507399379538802</v>
      </c>
      <c r="I72" s="93">
        <v>7.14</v>
      </c>
      <c r="J72" s="78">
        <f t="shared" si="40"/>
        <v>0.0017350859159139455</v>
      </c>
      <c r="K72" s="80">
        <v>50756</v>
      </c>
      <c r="L72" s="78">
        <f t="shared" si="41"/>
        <v>0.010503967339937944</v>
      </c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</row>
    <row r="73" spans="1:28" s="62" customFormat="1" ht="19.5" customHeight="1">
      <c r="A73" s="84" t="s">
        <v>70</v>
      </c>
      <c r="B73" s="77">
        <f t="shared" si="21"/>
        <v>293.0534225800727</v>
      </c>
      <c r="C73" s="80"/>
      <c r="D73" s="78">
        <f t="shared" si="37"/>
        <v>0</v>
      </c>
      <c r="E73" s="80">
        <v>31.04</v>
      </c>
      <c r="F73" s="78">
        <f t="shared" si="38"/>
        <v>0.006623166573492824</v>
      </c>
      <c r="G73" s="88">
        <v>41.76</v>
      </c>
      <c r="H73" s="78">
        <f t="shared" si="39"/>
        <v>0.0121988981263474</v>
      </c>
      <c r="I73" s="93">
        <v>40.3</v>
      </c>
      <c r="J73" s="78">
        <f t="shared" si="40"/>
        <v>0.009793272046405043</v>
      </c>
      <c r="K73" s="80">
        <v>16684</v>
      </c>
      <c r="L73" s="78">
        <f t="shared" si="41"/>
        <v>0.0034527581192277694</v>
      </c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</row>
    <row r="74" spans="1:28" s="62" customFormat="1" ht="19.5" customHeight="1">
      <c r="A74" s="84" t="s">
        <v>71</v>
      </c>
      <c r="B74" s="77">
        <f t="shared" si="21"/>
        <v>512.4476695865316</v>
      </c>
      <c r="C74" s="80"/>
      <c r="D74" s="78">
        <f t="shared" si="37"/>
        <v>0</v>
      </c>
      <c r="E74" s="80">
        <v>49.82</v>
      </c>
      <c r="F74" s="78">
        <f t="shared" si="38"/>
        <v>0.010630353050625404</v>
      </c>
      <c r="G74" s="88">
        <v>76.59</v>
      </c>
      <c r="H74" s="78">
        <f t="shared" si="39"/>
        <v>0.022373410141210425</v>
      </c>
      <c r="I74" s="93">
        <v>67.13</v>
      </c>
      <c r="J74" s="78">
        <f t="shared" si="40"/>
        <v>0.01631320973883798</v>
      </c>
      <c r="K74" s="80">
        <v>26750</v>
      </c>
      <c r="L74" s="78">
        <f t="shared" si="41"/>
        <v>0.005535919425158405</v>
      </c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</row>
    <row r="75" spans="1:28" s="62" customFormat="1" ht="19.5" customHeight="1">
      <c r="A75" s="76" t="s">
        <v>72</v>
      </c>
      <c r="B75" s="77">
        <f aca="true" t="shared" si="42" ref="B75:B108">(35777*D75*0.1)+(35777*F75*0.3)+(35777*H75*0.4)+(35777*J75*0.1)+(35777*L75*0.1)</f>
        <v>281.6868350787566</v>
      </c>
      <c r="C75" s="80"/>
      <c r="D75" s="78">
        <f t="shared" si="37"/>
        <v>0</v>
      </c>
      <c r="E75" s="80">
        <v>41.57</v>
      </c>
      <c r="F75" s="78">
        <f t="shared" si="38"/>
        <v>0.008870007553482497</v>
      </c>
      <c r="G75" s="88">
        <v>40.51</v>
      </c>
      <c r="H75" s="78">
        <f t="shared" si="39"/>
        <v>0.011833749116339394</v>
      </c>
      <c r="I75" s="93">
        <v>14.13</v>
      </c>
      <c r="J75" s="78">
        <f t="shared" si="40"/>
        <v>0.0034337204470397836</v>
      </c>
      <c r="K75" s="80">
        <v>6549</v>
      </c>
      <c r="L75" s="78">
        <f t="shared" si="41"/>
        <v>0.0013553172454341081</v>
      </c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</row>
    <row r="76" spans="1:28" s="62" customFormat="1" ht="19.5" customHeight="1">
      <c r="A76" s="76" t="s">
        <v>73</v>
      </c>
      <c r="B76" s="77">
        <f t="shared" si="42"/>
        <v>177.2122503564429</v>
      </c>
      <c r="C76" s="80"/>
      <c r="D76" s="78">
        <f t="shared" si="37"/>
        <v>0</v>
      </c>
      <c r="E76" s="80">
        <v>18.47</v>
      </c>
      <c r="F76" s="78">
        <f t="shared" si="38"/>
        <v>0.00394104016148236</v>
      </c>
      <c r="G76" s="88">
        <v>28.41</v>
      </c>
      <c r="H76" s="78">
        <f t="shared" si="39"/>
        <v>0.008299106699461916</v>
      </c>
      <c r="I76" s="93">
        <v>13.21</v>
      </c>
      <c r="J76" s="78">
        <f t="shared" si="40"/>
        <v>0.0032101519536727203</v>
      </c>
      <c r="K76" s="80">
        <v>6295</v>
      </c>
      <c r="L76" s="78">
        <f t="shared" si="41"/>
        <v>0.001302751879677464</v>
      </c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</row>
    <row r="77" spans="1:28" s="62" customFormat="1" ht="19.5" customHeight="1">
      <c r="A77" s="76" t="s">
        <v>74</v>
      </c>
      <c r="B77" s="77">
        <f t="shared" si="42"/>
        <v>519.8791817883213</v>
      </c>
      <c r="C77" s="80"/>
      <c r="D77" s="78">
        <f t="shared" si="37"/>
        <v>0</v>
      </c>
      <c r="E77" s="80">
        <v>55.02</v>
      </c>
      <c r="F77" s="78">
        <f t="shared" si="38"/>
        <v>0.011739904151854871</v>
      </c>
      <c r="G77" s="88">
        <v>66.82</v>
      </c>
      <c r="H77" s="78">
        <f t="shared" si="39"/>
        <v>0.019519405478987863</v>
      </c>
      <c r="I77" s="93">
        <v>71.91</v>
      </c>
      <c r="J77" s="78">
        <f t="shared" si="40"/>
        <v>0.017474793867419024</v>
      </c>
      <c r="K77" s="80">
        <v>70253</v>
      </c>
      <c r="L77" s="78">
        <f t="shared" si="41"/>
        <v>0.014538876537407604</v>
      </c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</row>
    <row r="78" spans="1:28" s="62" customFormat="1" ht="19.5" customHeight="1">
      <c r="A78" s="84" t="s">
        <v>75</v>
      </c>
      <c r="B78" s="77">
        <f t="shared" si="42"/>
        <v>567.9298100326969</v>
      </c>
      <c r="C78" s="80"/>
      <c r="D78" s="78">
        <f t="shared" si="37"/>
        <v>0</v>
      </c>
      <c r="E78" s="80">
        <v>64.8</v>
      </c>
      <c r="F78" s="78">
        <f t="shared" si="38"/>
        <v>0.01382671372301337</v>
      </c>
      <c r="G78" s="88">
        <v>72.17</v>
      </c>
      <c r="H78" s="78">
        <f t="shared" si="39"/>
        <v>0.021082243241822122</v>
      </c>
      <c r="I78" s="93">
        <v>66.29</v>
      </c>
      <c r="J78" s="78">
        <f t="shared" si="40"/>
        <v>0.016109081984024574</v>
      </c>
      <c r="K78" s="80">
        <v>81292</v>
      </c>
      <c r="L78" s="78">
        <f t="shared" si="41"/>
        <v>0.016823400445232787</v>
      </c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</row>
    <row r="79" spans="1:28" s="62" customFormat="1" ht="19.5" customHeight="1">
      <c r="A79" s="84" t="s">
        <v>76</v>
      </c>
      <c r="B79" s="77">
        <f t="shared" si="42"/>
        <v>406.0964794693309</v>
      </c>
      <c r="C79" s="80"/>
      <c r="D79" s="78">
        <f t="shared" si="37"/>
        <v>0</v>
      </c>
      <c r="E79" s="80">
        <v>46.15</v>
      </c>
      <c r="F79" s="78">
        <f t="shared" si="38"/>
        <v>0.009847266023411528</v>
      </c>
      <c r="G79" s="88">
        <v>40.45</v>
      </c>
      <c r="H79" s="78">
        <f t="shared" si="39"/>
        <v>0.011816221963859012</v>
      </c>
      <c r="I79" s="93">
        <v>101.39</v>
      </c>
      <c r="J79" s="78">
        <f t="shared" si="40"/>
        <v>0.024638706024441872</v>
      </c>
      <c r="K79" s="80">
        <v>58286</v>
      </c>
      <c r="L79" s="78">
        <f t="shared" si="41"/>
        <v>0.012062302789337674</v>
      </c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</row>
    <row r="80" spans="1:28" s="62" customFormat="1" ht="19.5" customHeight="1">
      <c r="A80" s="84" t="s">
        <v>77</v>
      </c>
      <c r="B80" s="77">
        <f t="shared" si="42"/>
        <v>460.0513833856257</v>
      </c>
      <c r="C80" s="80"/>
      <c r="D80" s="78">
        <f t="shared" si="37"/>
        <v>0</v>
      </c>
      <c r="E80" s="80">
        <v>64.41</v>
      </c>
      <c r="F80" s="78">
        <f t="shared" si="38"/>
        <v>0.01374349739042116</v>
      </c>
      <c r="G80" s="88">
        <v>46.34</v>
      </c>
      <c r="H80" s="78">
        <f t="shared" si="39"/>
        <v>0.013536804099016727</v>
      </c>
      <c r="I80" s="93">
        <v>49.55</v>
      </c>
      <c r="J80" s="78">
        <f t="shared" si="40"/>
        <v>0.012041107441671708</v>
      </c>
      <c r="K80" s="80">
        <v>102294</v>
      </c>
      <c r="L80" s="78">
        <f t="shared" si="41"/>
        <v>0.02116976978232351</v>
      </c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</row>
    <row r="81" spans="1:253" s="61" customFormat="1" ht="19.5" customHeight="1">
      <c r="A81" s="85" t="s">
        <v>78</v>
      </c>
      <c r="B81" s="73">
        <v>2038</v>
      </c>
      <c r="C81" s="74"/>
      <c r="D81" s="82"/>
      <c r="E81" s="74"/>
      <c r="F81" s="82"/>
      <c r="G81" s="89"/>
      <c r="H81" s="82"/>
      <c r="I81" s="92"/>
      <c r="J81" s="82"/>
      <c r="K81" s="74"/>
      <c r="L81" s="82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HI81" s="98"/>
      <c r="HJ81" s="98"/>
      <c r="HK81" s="98"/>
      <c r="HL81" s="98"/>
      <c r="HM81" s="98"/>
      <c r="HN81" s="98"/>
      <c r="HO81" s="98"/>
      <c r="HP81" s="98"/>
      <c r="HQ81" s="98"/>
      <c r="HR81" s="98"/>
      <c r="HS81" s="98"/>
      <c r="HT81" s="98"/>
      <c r="HU81" s="98"/>
      <c r="HV81" s="98"/>
      <c r="HW81" s="98"/>
      <c r="HX81" s="98"/>
      <c r="HY81" s="98"/>
      <c r="HZ81" s="98"/>
      <c r="IA81" s="98"/>
      <c r="IB81" s="98"/>
      <c r="IC81" s="98"/>
      <c r="ID81" s="98"/>
      <c r="IE81" s="98"/>
      <c r="IF81" s="98"/>
      <c r="IG81" s="98"/>
      <c r="IH81" s="98"/>
      <c r="II81" s="98"/>
      <c r="IJ81" s="98"/>
      <c r="IK81" s="98"/>
      <c r="IL81" s="98"/>
      <c r="IM81" s="98"/>
      <c r="IN81" s="98"/>
      <c r="IO81" s="98"/>
      <c r="IP81" s="98"/>
      <c r="IQ81" s="98"/>
      <c r="IR81" s="98"/>
      <c r="IS81" s="98"/>
    </row>
    <row r="82" spans="1:28" s="62" customFormat="1" ht="19.5" customHeight="1">
      <c r="A82" s="83" t="s">
        <v>12</v>
      </c>
      <c r="B82" s="77">
        <f t="shared" si="42"/>
        <v>199.00384687572858</v>
      </c>
      <c r="C82" s="80">
        <v>660.88</v>
      </c>
      <c r="D82" s="78">
        <f aca="true" t="shared" si="43" ref="D82:D88">C82/11881.33</f>
        <v>0.05562340243053598</v>
      </c>
      <c r="E82" s="80"/>
      <c r="F82" s="78">
        <f aca="true" t="shared" si="44" ref="F82:F88">E82/$E$5</f>
        <v>0</v>
      </c>
      <c r="G82" s="88"/>
      <c r="H82" s="78">
        <f aca="true" t="shared" si="45" ref="H82:H88">G82/$G$5</f>
        <v>0</v>
      </c>
      <c r="I82" s="93"/>
      <c r="J82" s="78">
        <f aca="true" t="shared" si="46" ref="J82:J88">I82/$I$5</f>
        <v>0</v>
      </c>
      <c r="K82" s="80"/>
      <c r="L82" s="78">
        <f aca="true" t="shared" si="47" ref="L82:L88">K82/4832079</f>
        <v>0</v>
      </c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</row>
    <row r="83" spans="1:28" s="62" customFormat="1" ht="19.5" customHeight="1">
      <c r="A83" s="84" t="s">
        <v>79</v>
      </c>
      <c r="B83" s="77">
        <f t="shared" si="42"/>
        <v>356.55630201710994</v>
      </c>
      <c r="C83" s="80"/>
      <c r="D83" s="78">
        <f t="shared" si="43"/>
        <v>0</v>
      </c>
      <c r="E83" s="80">
        <v>35.33</v>
      </c>
      <c r="F83" s="78">
        <f t="shared" si="44"/>
        <v>0.007538546232007135</v>
      </c>
      <c r="G83" s="88">
        <v>47.86</v>
      </c>
      <c r="H83" s="78">
        <f t="shared" si="45"/>
        <v>0.01398082529518646</v>
      </c>
      <c r="I83" s="93">
        <v>45.64</v>
      </c>
      <c r="J83" s="78">
        <f t="shared" si="46"/>
        <v>0.011090941344861693</v>
      </c>
      <c r="K83" s="80">
        <v>48470</v>
      </c>
      <c r="L83" s="78">
        <f t="shared" si="47"/>
        <v>0.010030879048128145</v>
      </c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</row>
    <row r="84" spans="1:28" s="62" customFormat="1" ht="19.5" customHeight="1">
      <c r="A84" s="84" t="s">
        <v>80</v>
      </c>
      <c r="B84" s="77">
        <f t="shared" si="42"/>
        <v>304.2691434251682</v>
      </c>
      <c r="C84" s="80"/>
      <c r="D84" s="78">
        <f t="shared" si="43"/>
        <v>0</v>
      </c>
      <c r="E84" s="80">
        <v>28.73</v>
      </c>
      <c r="F84" s="78">
        <f t="shared" si="44"/>
        <v>0.006130269834292811</v>
      </c>
      <c r="G84" s="88">
        <v>42.55</v>
      </c>
      <c r="H84" s="78">
        <f t="shared" si="45"/>
        <v>0.012429672300672457</v>
      </c>
      <c r="I84" s="93">
        <v>11.7</v>
      </c>
      <c r="J84" s="78">
        <f t="shared" si="46"/>
        <v>0.002843208013472432</v>
      </c>
      <c r="K84" s="80">
        <v>68100</v>
      </c>
      <c r="L84" s="78">
        <f t="shared" si="47"/>
        <v>0.014093312630029435</v>
      </c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</row>
    <row r="85" spans="1:28" s="62" customFormat="1" ht="19.5" customHeight="1">
      <c r="A85" s="84" t="s">
        <v>81</v>
      </c>
      <c r="B85" s="77">
        <f t="shared" si="42"/>
        <v>414.1820390600896</v>
      </c>
      <c r="C85" s="80"/>
      <c r="D85" s="78">
        <f t="shared" si="43"/>
        <v>0</v>
      </c>
      <c r="E85" s="80">
        <v>41.74</v>
      </c>
      <c r="F85" s="78">
        <f t="shared" si="44"/>
        <v>0.00890628133948423</v>
      </c>
      <c r="G85" s="88">
        <v>57.12</v>
      </c>
      <c r="H85" s="78">
        <f t="shared" si="45"/>
        <v>0.01668584916132575</v>
      </c>
      <c r="I85" s="93">
        <v>26.1</v>
      </c>
      <c r="J85" s="78">
        <f t="shared" si="46"/>
        <v>0.00634254095313081</v>
      </c>
      <c r="K85" s="80">
        <v>77134</v>
      </c>
      <c r="L85" s="78">
        <f t="shared" si="47"/>
        <v>0.01596290126879134</v>
      </c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</row>
    <row r="86" spans="1:28" s="62" customFormat="1" ht="19.5" customHeight="1">
      <c r="A86" s="76" t="s">
        <v>82</v>
      </c>
      <c r="B86" s="77">
        <f t="shared" si="42"/>
        <v>264.9124044784226</v>
      </c>
      <c r="C86" s="80"/>
      <c r="D86" s="78">
        <f t="shared" si="43"/>
        <v>0</v>
      </c>
      <c r="E86" s="80">
        <v>29.85</v>
      </c>
      <c r="F86" s="78">
        <f t="shared" si="44"/>
        <v>0.006369250071480696</v>
      </c>
      <c r="G86" s="88">
        <v>33.67</v>
      </c>
      <c r="H86" s="78">
        <f t="shared" si="45"/>
        <v>0.009835653733575598</v>
      </c>
      <c r="I86" s="93">
        <v>53.04</v>
      </c>
      <c r="J86" s="78">
        <f t="shared" si="46"/>
        <v>0.012889209661075025</v>
      </c>
      <c r="K86" s="80">
        <v>13075</v>
      </c>
      <c r="L86" s="78">
        <f t="shared" si="47"/>
        <v>0.0027058746349138746</v>
      </c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</row>
    <row r="87" spans="1:28" s="62" customFormat="1" ht="19.5" customHeight="1">
      <c r="A87" s="84" t="s">
        <v>83</v>
      </c>
      <c r="B87" s="77">
        <f t="shared" si="42"/>
        <v>305.9004298969926</v>
      </c>
      <c r="C87" s="80"/>
      <c r="D87" s="78">
        <f t="shared" si="43"/>
        <v>0</v>
      </c>
      <c r="E87" s="80">
        <v>39.15</v>
      </c>
      <c r="F87" s="78">
        <f t="shared" si="44"/>
        <v>0.008353639540987244</v>
      </c>
      <c r="G87" s="88">
        <v>36.58</v>
      </c>
      <c r="H87" s="78">
        <f t="shared" si="45"/>
        <v>0.01068572062887423</v>
      </c>
      <c r="I87" s="93">
        <v>60.52</v>
      </c>
      <c r="J87" s="78">
        <f t="shared" si="46"/>
        <v>0.014706918715842017</v>
      </c>
      <c r="K87" s="80">
        <v>14454</v>
      </c>
      <c r="L87" s="78">
        <f t="shared" si="47"/>
        <v>0.0029912590419154984</v>
      </c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</row>
    <row r="88" spans="1:28" s="62" customFormat="1" ht="19.5" customHeight="1">
      <c r="A88" s="76" t="s">
        <v>84</v>
      </c>
      <c r="B88" s="77">
        <f t="shared" si="42"/>
        <v>193.17104697465112</v>
      </c>
      <c r="C88" s="80"/>
      <c r="D88" s="78">
        <f t="shared" si="43"/>
        <v>0</v>
      </c>
      <c r="E88" s="80">
        <v>22.58</v>
      </c>
      <c r="F88" s="78">
        <f t="shared" si="44"/>
        <v>0.004818012281877189</v>
      </c>
      <c r="G88" s="88">
        <v>25.02</v>
      </c>
      <c r="H88" s="78">
        <f t="shared" si="45"/>
        <v>0.007308822584320209</v>
      </c>
      <c r="I88" s="93">
        <v>31.5</v>
      </c>
      <c r="J88" s="78">
        <f t="shared" si="46"/>
        <v>0.007654790805502702</v>
      </c>
      <c r="K88" s="80">
        <v>12800</v>
      </c>
      <c r="L88" s="78">
        <f t="shared" si="47"/>
        <v>0.0026489633137206574</v>
      </c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</row>
    <row r="89" spans="1:253" s="61" customFormat="1" ht="19.5" customHeight="1">
      <c r="A89" s="75" t="s">
        <v>85</v>
      </c>
      <c r="B89" s="73">
        <v>2667</v>
      </c>
      <c r="C89" s="74"/>
      <c r="D89" s="82"/>
      <c r="E89" s="74"/>
      <c r="F89" s="82"/>
      <c r="G89" s="89"/>
      <c r="H89" s="82"/>
      <c r="I89" s="92"/>
      <c r="J89" s="82"/>
      <c r="K89" s="74"/>
      <c r="L89" s="82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HI89" s="98"/>
      <c r="HJ89" s="98"/>
      <c r="HK89" s="98"/>
      <c r="HL89" s="98"/>
      <c r="HM89" s="98"/>
      <c r="HN89" s="98"/>
      <c r="HO89" s="98"/>
      <c r="HP89" s="98"/>
      <c r="HQ89" s="98"/>
      <c r="HR89" s="98"/>
      <c r="HS89" s="98"/>
      <c r="HT89" s="98"/>
      <c r="HU89" s="98"/>
      <c r="HV89" s="98"/>
      <c r="HW89" s="98"/>
      <c r="HX89" s="98"/>
      <c r="HY89" s="98"/>
      <c r="HZ89" s="98"/>
      <c r="IA89" s="98"/>
      <c r="IB89" s="98"/>
      <c r="IC89" s="98"/>
      <c r="ID89" s="98"/>
      <c r="IE89" s="98"/>
      <c r="IF89" s="98"/>
      <c r="IG89" s="98"/>
      <c r="IH89" s="98"/>
      <c r="II89" s="98"/>
      <c r="IJ89" s="98"/>
      <c r="IK89" s="98"/>
      <c r="IL89" s="98"/>
      <c r="IM89" s="98"/>
      <c r="IN89" s="98"/>
      <c r="IO89" s="98"/>
      <c r="IP89" s="98"/>
      <c r="IQ89" s="98"/>
      <c r="IR89" s="98"/>
      <c r="IS89" s="98"/>
    </row>
    <row r="90" spans="1:28" s="62" customFormat="1" ht="19.5" customHeight="1">
      <c r="A90" s="76" t="s">
        <v>86</v>
      </c>
      <c r="B90" s="77">
        <v>28</v>
      </c>
      <c r="C90" s="80">
        <v>78.13</v>
      </c>
      <c r="D90" s="78">
        <f aca="true" t="shared" si="48" ref="D90:D98">C90/11881.33</f>
        <v>0.006575863139901004</v>
      </c>
      <c r="E90" s="80"/>
      <c r="F90" s="78">
        <f aca="true" t="shared" si="49" ref="F90:F98">E90/$E$5</f>
        <v>0</v>
      </c>
      <c r="G90" s="88"/>
      <c r="H90" s="78">
        <f aca="true" t="shared" si="50" ref="H90:H98">G90/$G$5</f>
        <v>0</v>
      </c>
      <c r="I90" s="93"/>
      <c r="J90" s="78">
        <f aca="true" t="shared" si="51" ref="J90:J98">I90/$I$5</f>
        <v>0</v>
      </c>
      <c r="K90" s="80"/>
      <c r="L90" s="78">
        <f aca="true" t="shared" si="52" ref="L90:L98">K90/4832079</f>
        <v>0</v>
      </c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</row>
    <row r="91" spans="1:28" s="62" customFormat="1" ht="19.5" customHeight="1">
      <c r="A91" s="76" t="s">
        <v>87</v>
      </c>
      <c r="B91" s="77">
        <f t="shared" si="42"/>
        <v>485.1957664798783</v>
      </c>
      <c r="C91" s="80"/>
      <c r="D91" s="78">
        <f t="shared" si="48"/>
        <v>0</v>
      </c>
      <c r="E91" s="80">
        <v>60.49</v>
      </c>
      <c r="F91" s="78">
        <f t="shared" si="49"/>
        <v>0.012907066560263561</v>
      </c>
      <c r="G91" s="88">
        <v>62.29</v>
      </c>
      <c r="H91" s="78">
        <f t="shared" si="50"/>
        <v>0.01819610546671886</v>
      </c>
      <c r="I91" s="93">
        <v>98.66</v>
      </c>
      <c r="J91" s="78">
        <f t="shared" si="51"/>
        <v>0.023975290821298303</v>
      </c>
      <c r="K91" s="80">
        <v>656</v>
      </c>
      <c r="L91" s="78">
        <f t="shared" si="52"/>
        <v>0.00013575936982818367</v>
      </c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</row>
    <row r="92" spans="1:28" s="62" customFormat="1" ht="19.5" customHeight="1">
      <c r="A92" s="76" t="s">
        <v>88</v>
      </c>
      <c r="B92" s="77">
        <f t="shared" si="42"/>
        <v>315.60673845938004</v>
      </c>
      <c r="C92" s="80"/>
      <c r="D92" s="78">
        <f t="shared" si="48"/>
        <v>0</v>
      </c>
      <c r="E92" s="80">
        <v>50.14</v>
      </c>
      <c r="F92" s="78">
        <f t="shared" si="49"/>
        <v>0.01069863311839337</v>
      </c>
      <c r="G92" s="88">
        <v>33.96</v>
      </c>
      <c r="H92" s="78">
        <f t="shared" si="50"/>
        <v>0.009920368303897455</v>
      </c>
      <c r="I92" s="93">
        <v>67.32</v>
      </c>
      <c r="J92" s="78">
        <f t="shared" si="51"/>
        <v>0.016359381492902916</v>
      </c>
      <c r="K92" s="80">
        <v>378</v>
      </c>
      <c r="L92" s="78">
        <f t="shared" si="52"/>
        <v>7.822719785831316E-05</v>
      </c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</row>
    <row r="93" spans="1:28" s="62" customFormat="1" ht="19.5" customHeight="1">
      <c r="A93" s="76" t="s">
        <v>89</v>
      </c>
      <c r="B93" s="77">
        <f t="shared" si="42"/>
        <v>409.564741227006</v>
      </c>
      <c r="C93" s="80"/>
      <c r="D93" s="78">
        <f t="shared" si="48"/>
        <v>0</v>
      </c>
      <c r="E93" s="80">
        <v>61.51</v>
      </c>
      <c r="F93" s="78">
        <f t="shared" si="49"/>
        <v>0.013124709276273957</v>
      </c>
      <c r="G93" s="88">
        <v>49.7</v>
      </c>
      <c r="H93" s="78">
        <f t="shared" si="50"/>
        <v>0.014518324637918242</v>
      </c>
      <c r="I93" s="93">
        <v>70.04</v>
      </c>
      <c r="J93" s="78">
        <f t="shared" si="51"/>
        <v>0.01702036660372728</v>
      </c>
      <c r="K93" s="80">
        <v>45</v>
      </c>
      <c r="L93" s="78">
        <f t="shared" si="52"/>
        <v>9.312761649799186E-06</v>
      </c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</row>
    <row r="94" spans="1:28" s="62" customFormat="1" ht="19.5" customHeight="1">
      <c r="A94" s="76" t="s">
        <v>90</v>
      </c>
      <c r="B94" s="77">
        <f t="shared" si="42"/>
        <v>541.256935797019</v>
      </c>
      <c r="C94" s="80"/>
      <c r="D94" s="78">
        <f t="shared" si="48"/>
        <v>0</v>
      </c>
      <c r="E94" s="80">
        <v>77.87</v>
      </c>
      <c r="F94" s="78">
        <f t="shared" si="49"/>
        <v>0.016615527740911285</v>
      </c>
      <c r="G94" s="88">
        <v>70.56</v>
      </c>
      <c r="H94" s="78">
        <f t="shared" si="50"/>
        <v>0.020611931316931814</v>
      </c>
      <c r="I94" s="93">
        <v>76.99</v>
      </c>
      <c r="J94" s="78">
        <f t="shared" si="51"/>
        <v>0.018709280765576285</v>
      </c>
      <c r="K94" s="80">
        <v>1366</v>
      </c>
      <c r="L94" s="78">
        <f t="shared" si="52"/>
        <v>0.0002826940536361264</v>
      </c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</row>
    <row r="95" spans="1:28" s="62" customFormat="1" ht="19.5" customHeight="1">
      <c r="A95" s="76" t="s">
        <v>91</v>
      </c>
      <c r="B95" s="77">
        <f t="shared" si="42"/>
        <v>237.11316236578278</v>
      </c>
      <c r="C95" s="80"/>
      <c r="D95" s="78">
        <f t="shared" si="48"/>
        <v>0</v>
      </c>
      <c r="E95" s="80">
        <v>31.29</v>
      </c>
      <c r="F95" s="78">
        <f t="shared" si="49"/>
        <v>0.006676510376436549</v>
      </c>
      <c r="G95" s="88">
        <v>32.87</v>
      </c>
      <c r="H95" s="78">
        <f t="shared" si="50"/>
        <v>0.009601958367170474</v>
      </c>
      <c r="I95" s="93">
        <v>32.16</v>
      </c>
      <c r="J95" s="78">
        <f t="shared" si="51"/>
        <v>0.007815176898570376</v>
      </c>
      <c r="K95" s="80">
        <v>110</v>
      </c>
      <c r="L95" s="78">
        <f t="shared" si="52"/>
        <v>2.27645284772869E-05</v>
      </c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</row>
    <row r="96" spans="1:28" s="62" customFormat="1" ht="19.5" customHeight="1">
      <c r="A96" s="76" t="s">
        <v>92</v>
      </c>
      <c r="B96" s="77">
        <f t="shared" si="42"/>
        <v>325.9590590528117</v>
      </c>
      <c r="C96" s="80"/>
      <c r="D96" s="78">
        <f t="shared" si="48"/>
        <v>0</v>
      </c>
      <c r="E96" s="80">
        <v>46.07</v>
      </c>
      <c r="F96" s="78">
        <f t="shared" si="49"/>
        <v>0.009830196006469536</v>
      </c>
      <c r="G96" s="88">
        <v>45.98</v>
      </c>
      <c r="H96" s="78">
        <f t="shared" si="50"/>
        <v>0.01343164118413442</v>
      </c>
      <c r="I96" s="93">
        <v>32.42</v>
      </c>
      <c r="J96" s="78">
        <f t="shared" si="51"/>
        <v>0.007878359298869765</v>
      </c>
      <c r="K96" s="80">
        <v>63</v>
      </c>
      <c r="L96" s="78">
        <f t="shared" si="52"/>
        <v>1.303786630971886E-05</v>
      </c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</row>
    <row r="97" spans="1:28" s="62" customFormat="1" ht="19.5" customHeight="1">
      <c r="A97" s="76" t="s">
        <v>93</v>
      </c>
      <c r="B97" s="77">
        <f t="shared" si="42"/>
        <v>144.78893385695284</v>
      </c>
      <c r="C97" s="80"/>
      <c r="D97" s="78">
        <f t="shared" si="48"/>
        <v>0</v>
      </c>
      <c r="E97" s="80">
        <v>29.15</v>
      </c>
      <c r="F97" s="78">
        <f t="shared" si="49"/>
        <v>0.006219887423238268</v>
      </c>
      <c r="G97" s="88">
        <v>15.67</v>
      </c>
      <c r="H97" s="78">
        <f t="shared" si="50"/>
        <v>0.004577507989460339</v>
      </c>
      <c r="I97" s="93">
        <v>13.86</v>
      </c>
      <c r="J97" s="78">
        <f t="shared" si="51"/>
        <v>0.0033681079544211887</v>
      </c>
      <c r="K97" s="80">
        <v>638</v>
      </c>
      <c r="L97" s="78">
        <f t="shared" si="52"/>
        <v>0.000132034265168264</v>
      </c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</row>
    <row r="98" spans="1:28" s="62" customFormat="1" ht="19.5" customHeight="1">
      <c r="A98" s="99" t="s">
        <v>94</v>
      </c>
      <c r="B98" s="77">
        <f t="shared" si="42"/>
        <v>179.42425169429248</v>
      </c>
      <c r="C98" s="80"/>
      <c r="D98" s="78">
        <f t="shared" si="48"/>
        <v>0</v>
      </c>
      <c r="E98" s="80">
        <v>18.19</v>
      </c>
      <c r="F98" s="78">
        <f t="shared" si="49"/>
        <v>0.0038812951021853894</v>
      </c>
      <c r="G98" s="88">
        <v>30.3</v>
      </c>
      <c r="H98" s="78">
        <f t="shared" si="50"/>
        <v>0.008851212002594018</v>
      </c>
      <c r="I98" s="93">
        <v>12.73</v>
      </c>
      <c r="J98" s="78">
        <f t="shared" si="51"/>
        <v>0.0030935075223507743</v>
      </c>
      <c r="K98" s="80">
        <v>41</v>
      </c>
      <c r="L98" s="78">
        <f t="shared" si="52"/>
        <v>8.48496061426148E-06</v>
      </c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</row>
    <row r="99" spans="1:253" s="61" customFormat="1" ht="19.5" customHeight="1">
      <c r="A99" s="100" t="s">
        <v>95</v>
      </c>
      <c r="B99" s="73">
        <v>1286</v>
      </c>
      <c r="C99" s="74"/>
      <c r="D99" s="82"/>
      <c r="E99" s="74"/>
      <c r="F99" s="82"/>
      <c r="G99" s="89"/>
      <c r="H99" s="82"/>
      <c r="I99" s="92"/>
      <c r="J99" s="82"/>
      <c r="K99" s="74"/>
      <c r="L99" s="82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HI99" s="98"/>
      <c r="HJ99" s="98"/>
      <c r="HK99" s="98"/>
      <c r="HL99" s="98"/>
      <c r="HM99" s="98"/>
      <c r="HN99" s="98"/>
      <c r="HO99" s="98"/>
      <c r="HP99" s="98"/>
      <c r="HQ99" s="98"/>
      <c r="HR99" s="98"/>
      <c r="HS99" s="98"/>
      <c r="HT99" s="98"/>
      <c r="HU99" s="98"/>
      <c r="HV99" s="98"/>
      <c r="HW99" s="98"/>
      <c r="HX99" s="98"/>
      <c r="HY99" s="98"/>
      <c r="HZ99" s="98"/>
      <c r="IA99" s="98"/>
      <c r="IB99" s="98"/>
      <c r="IC99" s="98"/>
      <c r="ID99" s="98"/>
      <c r="IE99" s="98"/>
      <c r="IF99" s="98"/>
      <c r="IG99" s="98"/>
      <c r="IH99" s="98"/>
      <c r="II99" s="98"/>
      <c r="IJ99" s="98"/>
      <c r="IK99" s="98"/>
      <c r="IL99" s="98"/>
      <c r="IM99" s="98"/>
      <c r="IN99" s="98"/>
      <c r="IO99" s="98"/>
      <c r="IP99" s="98"/>
      <c r="IQ99" s="98"/>
      <c r="IR99" s="98"/>
      <c r="IS99" s="98"/>
    </row>
    <row r="100" spans="1:28" s="62" customFormat="1" ht="19.5" customHeight="1">
      <c r="A100" s="99" t="s">
        <v>12</v>
      </c>
      <c r="B100" s="77">
        <f t="shared" si="42"/>
        <v>163.4717473548837</v>
      </c>
      <c r="C100" s="80">
        <v>542.88</v>
      </c>
      <c r="D100" s="78">
        <f aca="true" t="shared" si="53" ref="D100:D108">C100/11881.33</f>
        <v>0.04569185436310581</v>
      </c>
      <c r="E100" s="80"/>
      <c r="F100" s="78">
        <f aca="true" t="shared" si="54" ref="F100:F107">E100/$E$5</f>
        <v>0</v>
      </c>
      <c r="G100" s="88"/>
      <c r="H100" s="78">
        <f aca="true" t="shared" si="55" ref="H100:H107">G100/$G$5</f>
        <v>0</v>
      </c>
      <c r="I100" s="93"/>
      <c r="J100" s="78">
        <f aca="true" t="shared" si="56" ref="J100:J107">I100/$I$5</f>
        <v>0</v>
      </c>
      <c r="K100" s="80"/>
      <c r="L100" s="78">
        <f aca="true" t="shared" si="57" ref="L100:L107">K100/4832079</f>
        <v>0</v>
      </c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</row>
    <row r="101" spans="1:28" s="62" customFormat="1" ht="19.5" customHeight="1">
      <c r="A101" s="101" t="s">
        <v>96</v>
      </c>
      <c r="B101" s="77">
        <f t="shared" si="42"/>
        <v>204.29298179593792</v>
      </c>
      <c r="C101" s="80"/>
      <c r="D101" s="78">
        <f t="shared" si="53"/>
        <v>0</v>
      </c>
      <c r="E101" s="80">
        <v>39.31</v>
      </c>
      <c r="F101" s="78">
        <f t="shared" si="54"/>
        <v>0.008387779574871228</v>
      </c>
      <c r="G101" s="88">
        <v>15.24</v>
      </c>
      <c r="H101" s="78">
        <f t="shared" si="55"/>
        <v>0.004451896730017586</v>
      </c>
      <c r="I101" s="93">
        <v>48.24</v>
      </c>
      <c r="J101" s="78">
        <f t="shared" si="56"/>
        <v>0.011722765347855567</v>
      </c>
      <c r="K101" s="80">
        <v>11636</v>
      </c>
      <c r="L101" s="78">
        <f t="shared" si="57"/>
        <v>0.002408073212379185</v>
      </c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</row>
    <row r="102" spans="1:28" s="62" customFormat="1" ht="19.5" customHeight="1">
      <c r="A102" s="101" t="s">
        <v>97</v>
      </c>
      <c r="B102" s="77">
        <f t="shared" si="42"/>
        <v>394.6702153884645</v>
      </c>
      <c r="C102" s="80"/>
      <c r="D102" s="78">
        <f t="shared" si="53"/>
        <v>0</v>
      </c>
      <c r="E102" s="80">
        <v>51.83</v>
      </c>
      <c r="F102" s="78">
        <f t="shared" si="54"/>
        <v>0.011059237226292947</v>
      </c>
      <c r="G102" s="88">
        <v>44.01</v>
      </c>
      <c r="H102" s="78">
        <f t="shared" si="55"/>
        <v>0.012856166344361805</v>
      </c>
      <c r="I102" s="93">
        <v>75.84</v>
      </c>
      <c r="J102" s="78">
        <f t="shared" si="56"/>
        <v>0.018429820148867456</v>
      </c>
      <c r="K102" s="80">
        <v>35186</v>
      </c>
      <c r="L102" s="78">
        <f t="shared" si="57"/>
        <v>0.0072817518091074255</v>
      </c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</row>
    <row r="103" spans="1:28" s="62" customFormat="1" ht="19.5" customHeight="1">
      <c r="A103" s="101" t="s">
        <v>98</v>
      </c>
      <c r="B103" s="77">
        <f t="shared" si="42"/>
        <v>524.3417746243389</v>
      </c>
      <c r="C103" s="80"/>
      <c r="D103" s="78">
        <f t="shared" si="53"/>
        <v>0</v>
      </c>
      <c r="E103" s="80">
        <v>118.67</v>
      </c>
      <c r="F103" s="78">
        <f t="shared" si="54"/>
        <v>0.02532123638132711</v>
      </c>
      <c r="G103" s="88">
        <v>37.29</v>
      </c>
      <c r="H103" s="78">
        <f t="shared" si="55"/>
        <v>0.010893125266558777</v>
      </c>
      <c r="I103" s="93">
        <v>78.18</v>
      </c>
      <c r="J103" s="78">
        <f t="shared" si="56"/>
        <v>0.018998461751561946</v>
      </c>
      <c r="K103" s="80">
        <v>38771</v>
      </c>
      <c r="L103" s="78">
        <f t="shared" si="57"/>
        <v>0.008023668487208094</v>
      </c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</row>
    <row r="104" spans="1:28" s="62" customFormat="1" ht="19.5" customHeight="1">
      <c r="A104" s="102" t="s">
        <v>99</v>
      </c>
      <c r="B104" s="73">
        <f t="shared" si="42"/>
        <v>1074.399654683781</v>
      </c>
      <c r="C104" s="80">
        <v>323.43</v>
      </c>
      <c r="D104" s="78">
        <f t="shared" si="53"/>
        <v>0.027221699927533365</v>
      </c>
      <c r="E104" s="80">
        <v>117.64</v>
      </c>
      <c r="F104" s="78">
        <f t="shared" si="54"/>
        <v>0.025101459913198964</v>
      </c>
      <c r="G104" s="88">
        <v>105.39</v>
      </c>
      <c r="H104" s="78">
        <f t="shared" si="55"/>
        <v>0.03078644333179484</v>
      </c>
      <c r="I104" s="93">
        <v>59.62</v>
      </c>
      <c r="J104" s="78">
        <f t="shared" si="56"/>
        <v>0.014488210407113367</v>
      </c>
      <c r="K104" s="80">
        <v>290623</v>
      </c>
      <c r="L104" s="78">
        <f t="shared" si="57"/>
        <v>0.06014450508776864</v>
      </c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</row>
    <row r="105" spans="1:28" s="62" customFormat="1" ht="19.5" customHeight="1">
      <c r="A105" s="102" t="s">
        <v>100</v>
      </c>
      <c r="B105" s="73">
        <f t="shared" si="42"/>
        <v>959.8911086490551</v>
      </c>
      <c r="C105" s="80">
        <v>369.48</v>
      </c>
      <c r="D105" s="78">
        <f t="shared" si="53"/>
        <v>0.031097528643678783</v>
      </c>
      <c r="E105" s="80">
        <v>160.64</v>
      </c>
      <c r="F105" s="78">
        <f t="shared" si="54"/>
        <v>0.03427659401951956</v>
      </c>
      <c r="G105" s="88">
        <v>80.39</v>
      </c>
      <c r="H105" s="78">
        <f t="shared" si="55"/>
        <v>0.023483463131634755</v>
      </c>
      <c r="I105" s="93">
        <v>69.3</v>
      </c>
      <c r="J105" s="78">
        <f t="shared" si="56"/>
        <v>0.016840539772105943</v>
      </c>
      <c r="K105" s="80">
        <v>114021</v>
      </c>
      <c r="L105" s="78">
        <f t="shared" si="57"/>
        <v>0.023596675468261177</v>
      </c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</row>
    <row r="106" spans="1:28" s="62" customFormat="1" ht="19.5" customHeight="1">
      <c r="A106" s="102" t="s">
        <v>101</v>
      </c>
      <c r="B106" s="73">
        <f t="shared" si="42"/>
        <v>665.0210844960764</v>
      </c>
      <c r="C106" s="80">
        <v>296.31</v>
      </c>
      <c r="D106" s="78">
        <f t="shared" si="53"/>
        <v>0.024939127185256198</v>
      </c>
      <c r="E106" s="103">
        <v>101.89</v>
      </c>
      <c r="F106" s="78">
        <f t="shared" si="54"/>
        <v>0.021740800327744326</v>
      </c>
      <c r="G106" s="104">
        <v>42.23</v>
      </c>
      <c r="H106" s="78">
        <f t="shared" si="55"/>
        <v>0.012336194154110408</v>
      </c>
      <c r="I106" s="105">
        <v>57.96</v>
      </c>
      <c r="J106" s="78">
        <f t="shared" si="56"/>
        <v>0.01408481508212497</v>
      </c>
      <c r="K106" s="103">
        <v>156020</v>
      </c>
      <c r="L106" s="78">
        <f t="shared" si="57"/>
        <v>0.032288379391148196</v>
      </c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</row>
    <row r="107" spans="1:28" s="62" customFormat="1" ht="19.5" customHeight="1">
      <c r="A107" s="102" t="s">
        <v>102</v>
      </c>
      <c r="B107" s="73">
        <f t="shared" si="42"/>
        <v>42.00126565745702</v>
      </c>
      <c r="C107" s="80">
        <v>2.54</v>
      </c>
      <c r="D107" s="78">
        <f t="shared" si="53"/>
        <v>0.00021378078043451365</v>
      </c>
      <c r="E107" s="80">
        <v>5.32</v>
      </c>
      <c r="F107" s="78">
        <f t="shared" si="54"/>
        <v>0.0011351561266424559</v>
      </c>
      <c r="G107" s="88">
        <v>6.2</v>
      </c>
      <c r="H107" s="78">
        <f t="shared" si="55"/>
        <v>0.0018111390896397002</v>
      </c>
      <c r="I107" s="93">
        <v>3.51</v>
      </c>
      <c r="J107" s="78">
        <f t="shared" si="56"/>
        <v>0.0008529624040417295</v>
      </c>
      <c r="K107" s="80">
        <v>111</v>
      </c>
      <c r="L107" s="78">
        <f t="shared" si="57"/>
        <v>2.2971478736171325E-05</v>
      </c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</row>
    <row r="108" spans="1:28" s="59" customFormat="1" ht="19.5" customHeight="1">
      <c r="A108" s="63"/>
      <c r="B108" s="64"/>
      <c r="C108" s="63"/>
      <c r="D108" s="63"/>
      <c r="E108" s="63"/>
      <c r="F108" s="63"/>
      <c r="G108" s="63"/>
      <c r="H108" s="63"/>
      <c r="I108" s="65"/>
      <c r="J108" s="63"/>
      <c r="K108" s="63"/>
      <c r="L108" s="63"/>
      <c r="M108" s="66"/>
      <c r="N108" s="66"/>
      <c r="O108" s="66"/>
      <c r="P108" s="66"/>
      <c r="Q108" s="66"/>
      <c r="R108" s="66"/>
      <c r="T108" s="66"/>
      <c r="U108" s="66"/>
      <c r="V108" s="66"/>
      <c r="W108" s="66"/>
      <c r="X108" s="66"/>
      <c r="Y108" s="66"/>
      <c r="Z108" s="66"/>
      <c r="AA108" s="66"/>
      <c r="AB108" s="66"/>
    </row>
    <row r="109" spans="1:28" s="59" customFormat="1" ht="19.5" customHeight="1">
      <c r="A109" s="63"/>
      <c r="B109" s="64"/>
      <c r="C109" s="63"/>
      <c r="D109" s="63"/>
      <c r="E109" s="63"/>
      <c r="F109" s="63"/>
      <c r="G109" s="63"/>
      <c r="H109" s="63"/>
      <c r="I109" s="65"/>
      <c r="J109" s="63"/>
      <c r="K109" s="63"/>
      <c r="L109" s="63"/>
      <c r="M109" s="66"/>
      <c r="N109" s="66"/>
      <c r="O109" s="66"/>
      <c r="P109" s="66"/>
      <c r="Q109" s="66"/>
      <c r="R109" s="66"/>
      <c r="T109" s="66"/>
      <c r="U109" s="66"/>
      <c r="V109" s="66"/>
      <c r="W109" s="66"/>
      <c r="X109" s="66"/>
      <c r="Y109" s="66"/>
      <c r="Z109" s="66"/>
      <c r="AA109" s="66"/>
      <c r="AB109" s="66"/>
    </row>
    <row r="110" spans="1:28" s="59" customFormat="1" ht="19.5" customHeight="1">
      <c r="A110" s="63"/>
      <c r="B110" s="64"/>
      <c r="C110" s="63"/>
      <c r="D110" s="63"/>
      <c r="E110" s="63"/>
      <c r="F110" s="63"/>
      <c r="G110" s="63"/>
      <c r="H110" s="63"/>
      <c r="I110" s="65"/>
      <c r="J110" s="63"/>
      <c r="K110" s="63"/>
      <c r="L110" s="63"/>
      <c r="M110" s="66"/>
      <c r="N110" s="66"/>
      <c r="O110" s="66"/>
      <c r="P110" s="66"/>
      <c r="Q110" s="66"/>
      <c r="R110" s="66"/>
      <c r="T110" s="66"/>
      <c r="U110" s="66"/>
      <c r="V110" s="66"/>
      <c r="W110" s="66"/>
      <c r="X110" s="66"/>
      <c r="Y110" s="66"/>
      <c r="Z110" s="66"/>
      <c r="AA110" s="66"/>
      <c r="AB110" s="66"/>
    </row>
    <row r="111" spans="1:28" s="59" customFormat="1" ht="19.5" customHeight="1">
      <c r="A111" s="63"/>
      <c r="B111" s="64"/>
      <c r="C111" s="63"/>
      <c r="D111" s="63"/>
      <c r="E111" s="63"/>
      <c r="F111" s="63"/>
      <c r="G111" s="63"/>
      <c r="H111" s="63"/>
      <c r="I111" s="65"/>
      <c r="J111" s="63"/>
      <c r="K111" s="63"/>
      <c r="L111" s="63"/>
      <c r="M111" s="66"/>
      <c r="N111" s="66"/>
      <c r="O111" s="66"/>
      <c r="P111" s="66"/>
      <c r="Q111" s="66"/>
      <c r="R111" s="66"/>
      <c r="T111" s="66"/>
      <c r="U111" s="66"/>
      <c r="V111" s="66"/>
      <c r="W111" s="66"/>
      <c r="X111" s="66"/>
      <c r="Y111" s="66"/>
      <c r="Z111" s="66"/>
      <c r="AA111" s="66"/>
      <c r="AB111" s="66"/>
    </row>
    <row r="112" spans="1:28" s="59" customFormat="1" ht="19.5" customHeight="1">
      <c r="A112" s="63"/>
      <c r="B112" s="64"/>
      <c r="C112" s="63"/>
      <c r="D112" s="63"/>
      <c r="E112" s="63"/>
      <c r="F112" s="63"/>
      <c r="G112" s="63"/>
      <c r="H112" s="63"/>
      <c r="I112" s="65"/>
      <c r="J112" s="63"/>
      <c r="K112" s="63"/>
      <c r="L112" s="63"/>
      <c r="M112" s="66"/>
      <c r="N112" s="66"/>
      <c r="O112" s="66"/>
      <c r="P112" s="66"/>
      <c r="Q112" s="66"/>
      <c r="R112" s="66"/>
      <c r="T112" s="66"/>
      <c r="U112" s="66"/>
      <c r="V112" s="66"/>
      <c r="W112" s="66"/>
      <c r="X112" s="66"/>
      <c r="Y112" s="66"/>
      <c r="Z112" s="66"/>
      <c r="AA112" s="66"/>
      <c r="AB112" s="66"/>
    </row>
    <row r="113" spans="1:28" s="59" customFormat="1" ht="19.5" customHeight="1">
      <c r="A113" s="63"/>
      <c r="B113" s="64"/>
      <c r="C113" s="63"/>
      <c r="D113" s="63"/>
      <c r="E113" s="63"/>
      <c r="F113" s="63"/>
      <c r="G113" s="63"/>
      <c r="H113" s="63"/>
      <c r="I113" s="65"/>
      <c r="J113" s="63"/>
      <c r="K113" s="63"/>
      <c r="L113" s="63"/>
      <c r="M113" s="66"/>
      <c r="N113" s="66"/>
      <c r="O113" s="66"/>
      <c r="P113" s="66"/>
      <c r="Q113" s="66"/>
      <c r="R113" s="66"/>
      <c r="T113" s="66"/>
      <c r="U113" s="66"/>
      <c r="V113" s="66"/>
      <c r="W113" s="66"/>
      <c r="X113" s="66"/>
      <c r="Y113" s="66"/>
      <c r="Z113" s="66"/>
      <c r="AA113" s="66"/>
      <c r="AB113" s="66"/>
    </row>
    <row r="114" spans="1:28" s="59" customFormat="1" ht="19.5" customHeight="1">
      <c r="A114" s="63"/>
      <c r="B114" s="64"/>
      <c r="C114" s="63"/>
      <c r="D114" s="63"/>
      <c r="E114" s="63"/>
      <c r="F114" s="63"/>
      <c r="G114" s="63"/>
      <c r="H114" s="63"/>
      <c r="I114" s="65"/>
      <c r="J114" s="63"/>
      <c r="K114" s="63"/>
      <c r="L114" s="63"/>
      <c r="M114" s="66"/>
      <c r="N114" s="66"/>
      <c r="O114" s="66"/>
      <c r="P114" s="66"/>
      <c r="Q114" s="66"/>
      <c r="R114" s="66"/>
      <c r="T114" s="66"/>
      <c r="U114" s="66"/>
      <c r="V114" s="66"/>
      <c r="W114" s="66"/>
      <c r="X114" s="66"/>
      <c r="Y114" s="66"/>
      <c r="Z114" s="66"/>
      <c r="AA114" s="66"/>
      <c r="AB114" s="66"/>
    </row>
    <row r="115" spans="1:28" s="59" customFormat="1" ht="19.5" customHeight="1">
      <c r="A115" s="63"/>
      <c r="B115" s="64"/>
      <c r="C115" s="63"/>
      <c r="D115" s="63"/>
      <c r="E115" s="63"/>
      <c r="F115" s="63"/>
      <c r="G115" s="63"/>
      <c r="H115" s="63"/>
      <c r="I115" s="65"/>
      <c r="J115" s="63"/>
      <c r="K115" s="63"/>
      <c r="L115" s="63"/>
      <c r="M115" s="66"/>
      <c r="N115" s="66"/>
      <c r="O115" s="66"/>
      <c r="P115" s="66"/>
      <c r="Q115" s="66"/>
      <c r="R115" s="66"/>
      <c r="T115" s="66"/>
      <c r="U115" s="66"/>
      <c r="V115" s="66"/>
      <c r="W115" s="66"/>
      <c r="X115" s="66"/>
      <c r="Y115" s="66"/>
      <c r="Z115" s="66"/>
      <c r="AA115" s="66"/>
      <c r="AB115" s="66"/>
    </row>
    <row r="116" spans="1:28" s="59" customFormat="1" ht="19.5" customHeight="1">
      <c r="A116" s="63"/>
      <c r="B116" s="64"/>
      <c r="C116" s="63"/>
      <c r="D116" s="63"/>
      <c r="E116" s="63"/>
      <c r="F116" s="63"/>
      <c r="G116" s="63"/>
      <c r="H116" s="63"/>
      <c r="I116" s="65"/>
      <c r="J116" s="63"/>
      <c r="K116" s="63"/>
      <c r="L116" s="63"/>
      <c r="M116" s="66"/>
      <c r="N116" s="66"/>
      <c r="O116" s="66"/>
      <c r="P116" s="66"/>
      <c r="Q116" s="66"/>
      <c r="R116" s="66"/>
      <c r="T116" s="66"/>
      <c r="U116" s="66"/>
      <c r="V116" s="66"/>
      <c r="W116" s="66"/>
      <c r="X116" s="66"/>
      <c r="Y116" s="66"/>
      <c r="Z116" s="66"/>
      <c r="AA116" s="66"/>
      <c r="AB116" s="66"/>
    </row>
    <row r="117" spans="1:28" s="59" customFormat="1" ht="19.5" customHeight="1">
      <c r="A117" s="63"/>
      <c r="B117" s="64"/>
      <c r="C117" s="63"/>
      <c r="D117" s="63"/>
      <c r="E117" s="63"/>
      <c r="F117" s="63"/>
      <c r="G117" s="63"/>
      <c r="H117" s="63"/>
      <c r="I117" s="65"/>
      <c r="J117" s="63"/>
      <c r="K117" s="63"/>
      <c r="L117" s="63"/>
      <c r="M117" s="66"/>
      <c r="N117" s="66"/>
      <c r="O117" s="66"/>
      <c r="P117" s="66"/>
      <c r="Q117" s="66"/>
      <c r="R117" s="66"/>
      <c r="T117" s="66"/>
      <c r="U117" s="66"/>
      <c r="V117" s="66"/>
      <c r="W117" s="66"/>
      <c r="X117" s="66"/>
      <c r="Y117" s="66"/>
      <c r="Z117" s="66"/>
      <c r="AA117" s="66"/>
      <c r="AB117" s="66"/>
    </row>
    <row r="118" spans="1:28" s="59" customFormat="1" ht="19.5" customHeight="1">
      <c r="A118" s="63"/>
      <c r="B118" s="64"/>
      <c r="C118" s="63"/>
      <c r="D118" s="63"/>
      <c r="E118" s="63"/>
      <c r="F118" s="63"/>
      <c r="G118" s="63"/>
      <c r="H118" s="63"/>
      <c r="I118" s="65"/>
      <c r="J118" s="63"/>
      <c r="K118" s="63"/>
      <c r="L118" s="63"/>
      <c r="M118" s="66"/>
      <c r="N118" s="66"/>
      <c r="O118" s="66"/>
      <c r="P118" s="66"/>
      <c r="Q118" s="66"/>
      <c r="R118" s="66"/>
      <c r="T118" s="66"/>
      <c r="U118" s="66"/>
      <c r="V118" s="66"/>
      <c r="W118" s="66"/>
      <c r="X118" s="66"/>
      <c r="Y118" s="66"/>
      <c r="Z118" s="66"/>
      <c r="AA118" s="66"/>
      <c r="AB118" s="66"/>
    </row>
    <row r="119" spans="1:28" s="59" customFormat="1" ht="19.5" customHeight="1">
      <c r="A119" s="63"/>
      <c r="B119" s="64"/>
      <c r="C119" s="63"/>
      <c r="D119" s="63"/>
      <c r="E119" s="63"/>
      <c r="F119" s="63"/>
      <c r="G119" s="63"/>
      <c r="H119" s="63"/>
      <c r="I119" s="65"/>
      <c r="J119" s="63"/>
      <c r="K119" s="63"/>
      <c r="L119" s="63"/>
      <c r="M119" s="66"/>
      <c r="N119" s="66"/>
      <c r="O119" s="66"/>
      <c r="P119" s="66"/>
      <c r="Q119" s="66"/>
      <c r="R119" s="66"/>
      <c r="T119" s="66"/>
      <c r="U119" s="66"/>
      <c r="V119" s="66"/>
      <c r="W119" s="66"/>
      <c r="X119" s="66"/>
      <c r="Y119" s="66"/>
      <c r="Z119" s="66"/>
      <c r="AA119" s="66"/>
      <c r="AB119" s="66"/>
    </row>
    <row r="120" spans="1:28" s="59" customFormat="1" ht="19.5" customHeight="1">
      <c r="A120" s="63"/>
      <c r="B120" s="64"/>
      <c r="C120" s="63"/>
      <c r="D120" s="63"/>
      <c r="E120" s="63"/>
      <c r="F120" s="63"/>
      <c r="G120" s="63"/>
      <c r="H120" s="63"/>
      <c r="I120" s="65"/>
      <c r="J120" s="63"/>
      <c r="K120" s="63"/>
      <c r="L120" s="63"/>
      <c r="M120" s="66"/>
      <c r="N120" s="66"/>
      <c r="O120" s="66"/>
      <c r="P120" s="66"/>
      <c r="Q120" s="66"/>
      <c r="R120" s="66"/>
      <c r="T120" s="66"/>
      <c r="U120" s="66"/>
      <c r="V120" s="66"/>
      <c r="W120" s="66"/>
      <c r="X120" s="66"/>
      <c r="Y120" s="66"/>
      <c r="Z120" s="66"/>
      <c r="AA120" s="66"/>
      <c r="AB120" s="66"/>
    </row>
    <row r="121" spans="1:28" s="59" customFormat="1" ht="19.5" customHeight="1">
      <c r="A121" s="63"/>
      <c r="B121" s="64"/>
      <c r="C121" s="63"/>
      <c r="D121" s="63"/>
      <c r="E121" s="63"/>
      <c r="F121" s="63"/>
      <c r="G121" s="63"/>
      <c r="H121" s="63"/>
      <c r="I121" s="65"/>
      <c r="J121" s="63"/>
      <c r="K121" s="63"/>
      <c r="L121" s="63"/>
      <c r="M121" s="66"/>
      <c r="N121" s="66"/>
      <c r="O121" s="66"/>
      <c r="P121" s="66"/>
      <c r="Q121" s="66"/>
      <c r="R121" s="66"/>
      <c r="T121" s="66"/>
      <c r="U121" s="66"/>
      <c r="V121" s="66"/>
      <c r="W121" s="66"/>
      <c r="X121" s="66"/>
      <c r="Y121" s="66"/>
      <c r="Z121" s="66"/>
      <c r="AA121" s="66"/>
      <c r="AB121" s="66"/>
    </row>
    <row r="122" spans="1:28" s="59" customFormat="1" ht="19.5" customHeight="1">
      <c r="A122" s="63"/>
      <c r="B122" s="64"/>
      <c r="C122" s="63"/>
      <c r="D122" s="63"/>
      <c r="E122" s="63"/>
      <c r="F122" s="63"/>
      <c r="G122" s="63"/>
      <c r="H122" s="63"/>
      <c r="I122" s="65"/>
      <c r="J122" s="63"/>
      <c r="K122" s="63"/>
      <c r="L122" s="63"/>
      <c r="M122" s="66"/>
      <c r="N122" s="66"/>
      <c r="O122" s="66"/>
      <c r="P122" s="66"/>
      <c r="Q122" s="66"/>
      <c r="R122" s="66"/>
      <c r="T122" s="66"/>
      <c r="U122" s="66"/>
      <c r="V122" s="66"/>
      <c r="W122" s="66"/>
      <c r="X122" s="66"/>
      <c r="Y122" s="66"/>
      <c r="Z122" s="66"/>
      <c r="AA122" s="66"/>
      <c r="AB122" s="66"/>
    </row>
    <row r="123" spans="1:28" s="59" customFormat="1" ht="19.5" customHeight="1">
      <c r="A123" s="63"/>
      <c r="B123" s="64"/>
      <c r="C123" s="63"/>
      <c r="D123" s="63"/>
      <c r="E123" s="63"/>
      <c r="F123" s="63"/>
      <c r="G123" s="63"/>
      <c r="H123" s="63"/>
      <c r="I123" s="65"/>
      <c r="J123" s="63"/>
      <c r="K123" s="63"/>
      <c r="L123" s="63"/>
      <c r="M123" s="66"/>
      <c r="N123" s="66"/>
      <c r="O123" s="66"/>
      <c r="P123" s="66"/>
      <c r="Q123" s="66"/>
      <c r="R123" s="66"/>
      <c r="T123" s="66"/>
      <c r="U123" s="66"/>
      <c r="V123" s="66"/>
      <c r="W123" s="66"/>
      <c r="X123" s="66"/>
      <c r="Y123" s="66"/>
      <c r="Z123" s="66"/>
      <c r="AA123" s="66"/>
      <c r="AB123" s="66"/>
    </row>
    <row r="124" spans="1:28" s="59" customFormat="1" ht="19.5" customHeight="1">
      <c r="A124" s="63"/>
      <c r="B124" s="64"/>
      <c r="C124" s="63"/>
      <c r="D124" s="63"/>
      <c r="E124" s="63"/>
      <c r="F124" s="63"/>
      <c r="G124" s="63"/>
      <c r="H124" s="63"/>
      <c r="I124" s="65"/>
      <c r="J124" s="63"/>
      <c r="K124" s="63"/>
      <c r="L124" s="63"/>
      <c r="M124" s="66"/>
      <c r="N124" s="66"/>
      <c r="O124" s="66"/>
      <c r="P124" s="66"/>
      <c r="Q124" s="66"/>
      <c r="R124" s="66"/>
      <c r="T124" s="66"/>
      <c r="U124" s="66"/>
      <c r="V124" s="66"/>
      <c r="W124" s="66"/>
      <c r="X124" s="66"/>
      <c r="Y124" s="66"/>
      <c r="Z124" s="66"/>
      <c r="AA124" s="66"/>
      <c r="AB124" s="66"/>
    </row>
    <row r="125" spans="1:28" s="59" customFormat="1" ht="19.5" customHeight="1">
      <c r="A125" s="63"/>
      <c r="B125" s="64"/>
      <c r="C125" s="63"/>
      <c r="D125" s="63"/>
      <c r="E125" s="63"/>
      <c r="F125" s="63"/>
      <c r="G125" s="63"/>
      <c r="H125" s="63"/>
      <c r="I125" s="65"/>
      <c r="J125" s="63"/>
      <c r="K125" s="63"/>
      <c r="L125" s="63"/>
      <c r="M125" s="66"/>
      <c r="N125" s="66"/>
      <c r="O125" s="66"/>
      <c r="P125" s="66"/>
      <c r="Q125" s="66"/>
      <c r="R125" s="66"/>
      <c r="T125" s="66"/>
      <c r="U125" s="66"/>
      <c r="V125" s="66"/>
      <c r="W125" s="66"/>
      <c r="X125" s="66"/>
      <c r="Y125" s="66"/>
      <c r="Z125" s="66"/>
      <c r="AA125" s="66"/>
      <c r="AB125" s="66"/>
    </row>
    <row r="126" spans="1:28" s="59" customFormat="1" ht="19.5" customHeight="1">
      <c r="A126" s="63"/>
      <c r="B126" s="64"/>
      <c r="C126" s="63"/>
      <c r="D126" s="63"/>
      <c r="E126" s="63"/>
      <c r="F126" s="63"/>
      <c r="G126" s="63"/>
      <c r="H126" s="63"/>
      <c r="I126" s="65"/>
      <c r="J126" s="63"/>
      <c r="K126" s="63"/>
      <c r="L126" s="63"/>
      <c r="M126" s="66"/>
      <c r="N126" s="66"/>
      <c r="O126" s="66"/>
      <c r="P126" s="66"/>
      <c r="Q126" s="66"/>
      <c r="R126" s="66"/>
      <c r="T126" s="66"/>
      <c r="U126" s="66"/>
      <c r="V126" s="66"/>
      <c r="W126" s="66"/>
      <c r="X126" s="66"/>
      <c r="Y126" s="66"/>
      <c r="Z126" s="66"/>
      <c r="AA126" s="66"/>
      <c r="AB126" s="66"/>
    </row>
    <row r="127" spans="1:28" s="59" customFormat="1" ht="19.5" customHeight="1">
      <c r="A127" s="63"/>
      <c r="B127" s="64"/>
      <c r="C127" s="63"/>
      <c r="D127" s="63"/>
      <c r="E127" s="63"/>
      <c r="F127" s="63"/>
      <c r="G127" s="63"/>
      <c r="H127" s="63"/>
      <c r="I127" s="65"/>
      <c r="J127" s="63"/>
      <c r="K127" s="63"/>
      <c r="L127" s="63"/>
      <c r="M127" s="66"/>
      <c r="N127" s="66"/>
      <c r="O127" s="66"/>
      <c r="P127" s="66"/>
      <c r="Q127" s="66"/>
      <c r="R127" s="66"/>
      <c r="T127" s="66"/>
      <c r="U127" s="66"/>
      <c r="V127" s="66"/>
      <c r="W127" s="66"/>
      <c r="X127" s="66"/>
      <c r="Y127" s="66"/>
      <c r="Z127" s="66"/>
      <c r="AA127" s="66"/>
      <c r="AB127" s="66"/>
    </row>
    <row r="128" spans="1:28" s="59" customFormat="1" ht="19.5" customHeight="1">
      <c r="A128" s="63"/>
      <c r="B128" s="64"/>
      <c r="C128" s="63"/>
      <c r="D128" s="63"/>
      <c r="E128" s="63"/>
      <c r="F128" s="63"/>
      <c r="G128" s="63"/>
      <c r="H128" s="63"/>
      <c r="I128" s="65"/>
      <c r="J128" s="63"/>
      <c r="K128" s="63"/>
      <c r="L128" s="63"/>
      <c r="M128" s="66"/>
      <c r="N128" s="66"/>
      <c r="O128" s="66"/>
      <c r="P128" s="66"/>
      <c r="Q128" s="66"/>
      <c r="R128" s="66"/>
      <c r="T128" s="66"/>
      <c r="U128" s="66"/>
      <c r="V128" s="66"/>
      <c r="W128" s="66"/>
      <c r="X128" s="66"/>
      <c r="Y128" s="66"/>
      <c r="Z128" s="66"/>
      <c r="AA128" s="66"/>
      <c r="AB128" s="66"/>
    </row>
    <row r="129" spans="1:28" s="59" customFormat="1" ht="19.5" customHeight="1">
      <c r="A129" s="63"/>
      <c r="B129" s="64"/>
      <c r="C129" s="63"/>
      <c r="D129" s="63"/>
      <c r="E129" s="63"/>
      <c r="F129" s="63"/>
      <c r="G129" s="63"/>
      <c r="H129" s="63"/>
      <c r="I129" s="65"/>
      <c r="J129" s="63"/>
      <c r="K129" s="63"/>
      <c r="L129" s="63"/>
      <c r="M129" s="66"/>
      <c r="N129" s="66"/>
      <c r="O129" s="66"/>
      <c r="P129" s="66"/>
      <c r="Q129" s="66"/>
      <c r="R129" s="66"/>
      <c r="T129" s="66"/>
      <c r="U129" s="66"/>
      <c r="V129" s="66"/>
      <c r="W129" s="66"/>
      <c r="X129" s="66"/>
      <c r="Y129" s="66"/>
      <c r="Z129" s="66"/>
      <c r="AA129" s="66"/>
      <c r="AB129" s="66"/>
    </row>
    <row r="130" spans="1:28" s="59" customFormat="1" ht="19.5" customHeight="1">
      <c r="A130" s="63"/>
      <c r="B130" s="64"/>
      <c r="C130" s="63"/>
      <c r="D130" s="63"/>
      <c r="E130" s="63"/>
      <c r="F130" s="63"/>
      <c r="G130" s="63"/>
      <c r="H130" s="63"/>
      <c r="I130" s="65"/>
      <c r="J130" s="63"/>
      <c r="K130" s="63"/>
      <c r="L130" s="63"/>
      <c r="M130" s="66"/>
      <c r="N130" s="66"/>
      <c r="O130" s="66"/>
      <c r="P130" s="66"/>
      <c r="Q130" s="66"/>
      <c r="R130" s="66"/>
      <c r="T130" s="66"/>
      <c r="U130" s="66"/>
      <c r="V130" s="66"/>
      <c r="W130" s="66"/>
      <c r="X130" s="66"/>
      <c r="Y130" s="66"/>
      <c r="Z130" s="66"/>
      <c r="AA130" s="66"/>
      <c r="AB130" s="66"/>
    </row>
    <row r="131" spans="1:28" s="59" customFormat="1" ht="19.5" customHeight="1">
      <c r="A131" s="63"/>
      <c r="B131" s="64"/>
      <c r="C131" s="63"/>
      <c r="D131" s="63"/>
      <c r="E131" s="63"/>
      <c r="F131" s="63"/>
      <c r="G131" s="63"/>
      <c r="H131" s="63"/>
      <c r="I131" s="65"/>
      <c r="J131" s="63"/>
      <c r="K131" s="63"/>
      <c r="L131" s="63"/>
      <c r="M131" s="66"/>
      <c r="N131" s="66"/>
      <c r="O131" s="66"/>
      <c r="P131" s="66"/>
      <c r="Q131" s="66"/>
      <c r="R131" s="66"/>
      <c r="T131" s="66"/>
      <c r="U131" s="66"/>
      <c r="V131" s="66"/>
      <c r="W131" s="66"/>
      <c r="X131" s="66"/>
      <c r="Y131" s="66"/>
      <c r="Z131" s="66"/>
      <c r="AA131" s="66"/>
      <c r="AB131" s="66"/>
    </row>
    <row r="132" spans="1:28" s="59" customFormat="1" ht="19.5" customHeight="1">
      <c r="A132" s="63"/>
      <c r="B132" s="64"/>
      <c r="C132" s="63"/>
      <c r="D132" s="63"/>
      <c r="E132" s="63"/>
      <c r="F132" s="63"/>
      <c r="G132" s="63"/>
      <c r="H132" s="63"/>
      <c r="I132" s="65"/>
      <c r="J132" s="63"/>
      <c r="K132" s="63"/>
      <c r="L132" s="63"/>
      <c r="M132" s="66"/>
      <c r="N132" s="66"/>
      <c r="O132" s="66"/>
      <c r="P132" s="66"/>
      <c r="Q132" s="66"/>
      <c r="R132" s="66"/>
      <c r="T132" s="66"/>
      <c r="U132" s="66"/>
      <c r="V132" s="66"/>
      <c r="W132" s="66"/>
      <c r="X132" s="66"/>
      <c r="Y132" s="66"/>
      <c r="Z132" s="66"/>
      <c r="AA132" s="66"/>
      <c r="AB132" s="66"/>
    </row>
    <row r="133" spans="1:28" s="59" customFormat="1" ht="19.5" customHeight="1">
      <c r="A133" s="63"/>
      <c r="B133" s="64"/>
      <c r="C133" s="63"/>
      <c r="D133" s="63"/>
      <c r="E133" s="63"/>
      <c r="F133" s="63"/>
      <c r="G133" s="63"/>
      <c r="H133" s="63"/>
      <c r="I133" s="65"/>
      <c r="J133" s="63"/>
      <c r="K133" s="63"/>
      <c r="L133" s="63"/>
      <c r="M133" s="66"/>
      <c r="N133" s="66"/>
      <c r="O133" s="66"/>
      <c r="P133" s="66"/>
      <c r="Q133" s="66"/>
      <c r="R133" s="66"/>
      <c r="T133" s="66"/>
      <c r="U133" s="66"/>
      <c r="V133" s="66"/>
      <c r="W133" s="66"/>
      <c r="X133" s="66"/>
      <c r="Y133" s="66"/>
      <c r="Z133" s="66"/>
      <c r="AA133" s="66"/>
      <c r="AB133" s="66"/>
    </row>
    <row r="134" spans="1:28" s="59" customFormat="1" ht="19.5" customHeight="1">
      <c r="A134" s="63"/>
      <c r="B134" s="64"/>
      <c r="C134" s="63"/>
      <c r="D134" s="63"/>
      <c r="E134" s="63"/>
      <c r="F134" s="63"/>
      <c r="G134" s="63"/>
      <c r="H134" s="63"/>
      <c r="I134" s="65"/>
      <c r="J134" s="63"/>
      <c r="K134" s="63"/>
      <c r="L134" s="63"/>
      <c r="M134" s="66"/>
      <c r="N134" s="66"/>
      <c r="O134" s="66"/>
      <c r="P134" s="66"/>
      <c r="Q134" s="66"/>
      <c r="R134" s="66"/>
      <c r="T134" s="66"/>
      <c r="U134" s="66"/>
      <c r="V134" s="66"/>
      <c r="W134" s="66"/>
      <c r="X134" s="66"/>
      <c r="Y134" s="66"/>
      <c r="Z134" s="66"/>
      <c r="AA134" s="66"/>
      <c r="AB134" s="66"/>
    </row>
    <row r="135" spans="1:28" s="59" customFormat="1" ht="19.5" customHeight="1">
      <c r="A135" s="63"/>
      <c r="B135" s="64"/>
      <c r="C135" s="63"/>
      <c r="D135" s="63"/>
      <c r="E135" s="63"/>
      <c r="F135" s="63"/>
      <c r="G135" s="63"/>
      <c r="H135" s="63"/>
      <c r="I135" s="65"/>
      <c r="J135" s="63"/>
      <c r="K135" s="63"/>
      <c r="L135" s="63"/>
      <c r="M135" s="66"/>
      <c r="N135" s="66"/>
      <c r="O135" s="66"/>
      <c r="P135" s="66"/>
      <c r="Q135" s="66"/>
      <c r="R135" s="66"/>
      <c r="T135" s="66"/>
      <c r="U135" s="66"/>
      <c r="V135" s="66"/>
      <c r="W135" s="66"/>
      <c r="X135" s="66"/>
      <c r="Y135" s="66"/>
      <c r="Z135" s="66"/>
      <c r="AA135" s="66"/>
      <c r="AB135" s="66"/>
    </row>
    <row r="136" spans="1:28" s="59" customFormat="1" ht="19.5" customHeight="1">
      <c r="A136" s="63"/>
      <c r="B136" s="64"/>
      <c r="C136" s="63"/>
      <c r="D136" s="63"/>
      <c r="E136" s="63"/>
      <c r="F136" s="63"/>
      <c r="G136" s="63"/>
      <c r="H136" s="63"/>
      <c r="I136" s="65"/>
      <c r="J136" s="63"/>
      <c r="K136" s="63"/>
      <c r="L136" s="63"/>
      <c r="M136" s="66"/>
      <c r="N136" s="66"/>
      <c r="O136" s="66"/>
      <c r="P136" s="66"/>
      <c r="Q136" s="66"/>
      <c r="R136" s="66"/>
      <c r="T136" s="66"/>
      <c r="U136" s="66"/>
      <c r="V136" s="66"/>
      <c r="W136" s="66"/>
      <c r="X136" s="66"/>
      <c r="Y136" s="66"/>
      <c r="Z136" s="66"/>
      <c r="AA136" s="66"/>
      <c r="AB136" s="66"/>
    </row>
    <row r="137" spans="1:28" s="59" customFormat="1" ht="19.5" customHeight="1">
      <c r="A137" s="63"/>
      <c r="B137" s="64"/>
      <c r="C137" s="63"/>
      <c r="D137" s="63"/>
      <c r="E137" s="63"/>
      <c r="F137" s="63"/>
      <c r="G137" s="63"/>
      <c r="H137" s="63"/>
      <c r="I137" s="65"/>
      <c r="J137" s="63"/>
      <c r="K137" s="63"/>
      <c r="L137" s="63"/>
      <c r="M137" s="66"/>
      <c r="N137" s="66"/>
      <c r="O137" s="66"/>
      <c r="P137" s="66"/>
      <c r="Q137" s="66"/>
      <c r="R137" s="66"/>
      <c r="T137" s="66"/>
      <c r="U137" s="66"/>
      <c r="V137" s="66"/>
      <c r="W137" s="66"/>
      <c r="X137" s="66"/>
      <c r="Y137" s="66"/>
      <c r="Z137" s="66"/>
      <c r="AA137" s="66"/>
      <c r="AB137" s="66"/>
    </row>
    <row r="138" spans="1:28" s="59" customFormat="1" ht="19.5" customHeight="1">
      <c r="A138" s="63"/>
      <c r="B138" s="64"/>
      <c r="C138" s="63"/>
      <c r="D138" s="63"/>
      <c r="E138" s="63"/>
      <c r="F138" s="63"/>
      <c r="G138" s="63"/>
      <c r="H138" s="63"/>
      <c r="I138" s="65"/>
      <c r="J138" s="63"/>
      <c r="K138" s="63"/>
      <c r="L138" s="63"/>
      <c r="M138" s="66"/>
      <c r="N138" s="66"/>
      <c r="O138" s="66"/>
      <c r="P138" s="66"/>
      <c r="Q138" s="66"/>
      <c r="R138" s="66"/>
      <c r="T138" s="66"/>
      <c r="U138" s="66"/>
      <c r="V138" s="66"/>
      <c r="W138" s="66"/>
      <c r="X138" s="66"/>
      <c r="Y138" s="66"/>
      <c r="Z138" s="66"/>
      <c r="AA138" s="66"/>
      <c r="AB138" s="66"/>
    </row>
    <row r="139" spans="1:28" s="59" customFormat="1" ht="19.5" customHeight="1">
      <c r="A139" s="63"/>
      <c r="B139" s="64"/>
      <c r="C139" s="63"/>
      <c r="D139" s="63"/>
      <c r="E139" s="63"/>
      <c r="F139" s="63"/>
      <c r="G139" s="63"/>
      <c r="H139" s="63"/>
      <c r="I139" s="65"/>
      <c r="J139" s="63"/>
      <c r="K139" s="63"/>
      <c r="L139" s="63"/>
      <c r="M139" s="66"/>
      <c r="N139" s="66"/>
      <c r="O139" s="66"/>
      <c r="P139" s="66"/>
      <c r="Q139" s="66"/>
      <c r="R139" s="66"/>
      <c r="T139" s="66"/>
      <c r="U139" s="66"/>
      <c r="V139" s="66"/>
      <c r="W139" s="66"/>
      <c r="X139" s="66"/>
      <c r="Y139" s="66"/>
      <c r="Z139" s="66"/>
      <c r="AA139" s="66"/>
      <c r="AB139" s="66"/>
    </row>
    <row r="140" spans="1:28" s="59" customFormat="1" ht="19.5" customHeight="1">
      <c r="A140" s="63"/>
      <c r="B140" s="64"/>
      <c r="C140" s="63"/>
      <c r="D140" s="63"/>
      <c r="E140" s="63"/>
      <c r="F140" s="63"/>
      <c r="G140" s="63"/>
      <c r="H140" s="63"/>
      <c r="I140" s="65"/>
      <c r="J140" s="63"/>
      <c r="K140" s="63"/>
      <c r="L140" s="63"/>
      <c r="M140" s="66"/>
      <c r="N140" s="66"/>
      <c r="O140" s="66"/>
      <c r="P140" s="66"/>
      <c r="Q140" s="66"/>
      <c r="R140" s="66"/>
      <c r="T140" s="66"/>
      <c r="U140" s="66"/>
      <c r="V140" s="66"/>
      <c r="W140" s="66"/>
      <c r="X140" s="66"/>
      <c r="Y140" s="66"/>
      <c r="Z140" s="66"/>
      <c r="AA140" s="66"/>
      <c r="AB140" s="66"/>
    </row>
    <row r="141" spans="1:28" s="59" customFormat="1" ht="19.5" customHeight="1">
      <c r="A141" s="63"/>
      <c r="B141" s="64"/>
      <c r="C141" s="63"/>
      <c r="D141" s="63"/>
      <c r="E141" s="63"/>
      <c r="F141" s="63"/>
      <c r="G141" s="63"/>
      <c r="H141" s="63"/>
      <c r="I141" s="65"/>
      <c r="J141" s="63"/>
      <c r="K141" s="63"/>
      <c r="L141" s="63"/>
      <c r="M141" s="66"/>
      <c r="N141" s="66"/>
      <c r="O141" s="66"/>
      <c r="P141" s="66"/>
      <c r="Q141" s="66"/>
      <c r="R141" s="66"/>
      <c r="T141" s="66"/>
      <c r="U141" s="66"/>
      <c r="V141" s="66"/>
      <c r="W141" s="66"/>
      <c r="X141" s="66"/>
      <c r="Y141" s="66"/>
      <c r="Z141" s="66"/>
      <c r="AA141" s="66"/>
      <c r="AB141" s="66"/>
    </row>
    <row r="142" spans="1:28" s="59" customFormat="1" ht="19.5" customHeight="1">
      <c r="A142" s="63"/>
      <c r="B142" s="64"/>
      <c r="C142" s="63"/>
      <c r="D142" s="63"/>
      <c r="E142" s="63"/>
      <c r="F142" s="63"/>
      <c r="G142" s="63"/>
      <c r="H142" s="63"/>
      <c r="I142" s="65"/>
      <c r="J142" s="63"/>
      <c r="K142" s="63"/>
      <c r="L142" s="63"/>
      <c r="M142" s="66"/>
      <c r="N142" s="66"/>
      <c r="O142" s="66"/>
      <c r="P142" s="66"/>
      <c r="Q142" s="66"/>
      <c r="R142" s="66"/>
      <c r="T142" s="66"/>
      <c r="U142" s="66"/>
      <c r="V142" s="66"/>
      <c r="W142" s="66"/>
      <c r="X142" s="66"/>
      <c r="Y142" s="66"/>
      <c r="Z142" s="66"/>
      <c r="AA142" s="66"/>
      <c r="AB142" s="66"/>
    </row>
    <row r="143" spans="1:28" s="59" customFormat="1" ht="19.5" customHeight="1">
      <c r="A143" s="63"/>
      <c r="B143" s="64"/>
      <c r="C143" s="63"/>
      <c r="D143" s="63"/>
      <c r="E143" s="63"/>
      <c r="F143" s="63"/>
      <c r="G143" s="63"/>
      <c r="H143" s="63"/>
      <c r="I143" s="65"/>
      <c r="J143" s="63"/>
      <c r="K143" s="63"/>
      <c r="L143" s="63"/>
      <c r="M143" s="66"/>
      <c r="N143" s="66"/>
      <c r="O143" s="66"/>
      <c r="P143" s="66"/>
      <c r="Q143" s="66"/>
      <c r="R143" s="66"/>
      <c r="T143" s="66"/>
      <c r="U143" s="66"/>
      <c r="V143" s="66"/>
      <c r="W143" s="66"/>
      <c r="X143" s="66"/>
      <c r="Y143" s="66"/>
      <c r="Z143" s="66"/>
      <c r="AA143" s="66"/>
      <c r="AB143" s="66"/>
    </row>
    <row r="144" spans="1:28" s="59" customFormat="1" ht="19.5" customHeight="1">
      <c r="A144" s="63"/>
      <c r="B144" s="64"/>
      <c r="C144" s="63"/>
      <c r="D144" s="63"/>
      <c r="E144" s="63"/>
      <c r="F144" s="63"/>
      <c r="G144" s="63"/>
      <c r="H144" s="63"/>
      <c r="I144" s="65"/>
      <c r="J144" s="63"/>
      <c r="K144" s="63"/>
      <c r="L144" s="63"/>
      <c r="M144" s="66"/>
      <c r="N144" s="66"/>
      <c r="O144" s="66"/>
      <c r="P144" s="66"/>
      <c r="Q144" s="66"/>
      <c r="R144" s="66"/>
      <c r="T144" s="66"/>
      <c r="U144" s="66"/>
      <c r="V144" s="66"/>
      <c r="W144" s="66"/>
      <c r="X144" s="66"/>
      <c r="Y144" s="66"/>
      <c r="Z144" s="66"/>
      <c r="AA144" s="66"/>
      <c r="AB144" s="66"/>
    </row>
    <row r="145" spans="1:28" s="59" customFormat="1" ht="19.5" customHeight="1">
      <c r="A145" s="63"/>
      <c r="B145" s="64"/>
      <c r="C145" s="63"/>
      <c r="D145" s="63"/>
      <c r="E145" s="63"/>
      <c r="F145" s="63"/>
      <c r="G145" s="63"/>
      <c r="H145" s="63"/>
      <c r="I145" s="65"/>
      <c r="J145" s="63"/>
      <c r="K145" s="63"/>
      <c r="L145" s="63"/>
      <c r="M145" s="66"/>
      <c r="N145" s="66"/>
      <c r="O145" s="66"/>
      <c r="P145" s="66"/>
      <c r="Q145" s="66"/>
      <c r="R145" s="66"/>
      <c r="T145" s="66"/>
      <c r="U145" s="66"/>
      <c r="V145" s="66"/>
      <c r="W145" s="66"/>
      <c r="X145" s="66"/>
      <c r="Y145" s="66"/>
      <c r="Z145" s="66"/>
      <c r="AA145" s="66"/>
      <c r="AB145" s="66"/>
    </row>
    <row r="146" spans="1:28" s="59" customFormat="1" ht="19.5" customHeight="1">
      <c r="A146" s="63"/>
      <c r="B146" s="64"/>
      <c r="C146" s="63"/>
      <c r="D146" s="63"/>
      <c r="E146" s="63"/>
      <c r="F146" s="63"/>
      <c r="G146" s="63"/>
      <c r="H146" s="63"/>
      <c r="I146" s="65"/>
      <c r="J146" s="63"/>
      <c r="K146" s="63"/>
      <c r="L146" s="63"/>
      <c r="M146" s="66"/>
      <c r="N146" s="66"/>
      <c r="O146" s="66"/>
      <c r="P146" s="66"/>
      <c r="Q146" s="66"/>
      <c r="R146" s="66"/>
      <c r="T146" s="66"/>
      <c r="U146" s="66"/>
      <c r="V146" s="66"/>
      <c r="W146" s="66"/>
      <c r="X146" s="66"/>
      <c r="Y146" s="66"/>
      <c r="Z146" s="66"/>
      <c r="AA146" s="66"/>
      <c r="AB146" s="66"/>
    </row>
    <row r="147" spans="1:28" s="59" customFormat="1" ht="19.5" customHeight="1">
      <c r="A147" s="63"/>
      <c r="B147" s="64"/>
      <c r="C147" s="63"/>
      <c r="D147" s="63"/>
      <c r="E147" s="63"/>
      <c r="F147" s="63"/>
      <c r="G147" s="63"/>
      <c r="H147" s="63"/>
      <c r="I147" s="65"/>
      <c r="J147" s="63"/>
      <c r="K147" s="63"/>
      <c r="L147" s="63"/>
      <c r="M147" s="66"/>
      <c r="N147" s="66"/>
      <c r="O147" s="66"/>
      <c r="P147" s="66"/>
      <c r="Q147" s="66"/>
      <c r="R147" s="66"/>
      <c r="T147" s="66"/>
      <c r="U147" s="66"/>
      <c r="V147" s="66"/>
      <c r="W147" s="66"/>
      <c r="X147" s="66"/>
      <c r="Y147" s="66"/>
      <c r="Z147" s="66"/>
      <c r="AA147" s="66"/>
      <c r="AB147" s="66"/>
    </row>
    <row r="148" spans="1:28" s="59" customFormat="1" ht="19.5" customHeight="1">
      <c r="A148" s="63"/>
      <c r="B148" s="64"/>
      <c r="C148" s="63"/>
      <c r="D148" s="63"/>
      <c r="E148" s="63"/>
      <c r="F148" s="63"/>
      <c r="G148" s="63"/>
      <c r="H148" s="63"/>
      <c r="I148" s="65"/>
      <c r="J148" s="63"/>
      <c r="K148" s="63"/>
      <c r="L148" s="63"/>
      <c r="M148" s="66"/>
      <c r="N148" s="66"/>
      <c r="O148" s="66"/>
      <c r="P148" s="66"/>
      <c r="Q148" s="66"/>
      <c r="R148" s="66"/>
      <c r="T148" s="66"/>
      <c r="U148" s="66"/>
      <c r="V148" s="66"/>
      <c r="W148" s="66"/>
      <c r="X148" s="66"/>
      <c r="Y148" s="66"/>
      <c r="Z148" s="66"/>
      <c r="AA148" s="66"/>
      <c r="AB148" s="66"/>
    </row>
    <row r="149" spans="1:28" s="59" customFormat="1" ht="19.5" customHeight="1">
      <c r="A149" s="63"/>
      <c r="B149" s="64"/>
      <c r="C149" s="63"/>
      <c r="D149" s="63"/>
      <c r="E149" s="63"/>
      <c r="F149" s="63"/>
      <c r="G149" s="63"/>
      <c r="H149" s="63"/>
      <c r="I149" s="65"/>
      <c r="J149" s="63"/>
      <c r="K149" s="63"/>
      <c r="L149" s="63"/>
      <c r="M149" s="66"/>
      <c r="N149" s="66"/>
      <c r="O149" s="66"/>
      <c r="P149" s="66"/>
      <c r="Q149" s="66"/>
      <c r="R149" s="66"/>
      <c r="T149" s="66"/>
      <c r="U149" s="66"/>
      <c r="V149" s="66"/>
      <c r="W149" s="66"/>
      <c r="X149" s="66"/>
      <c r="Y149" s="66"/>
      <c r="Z149" s="66"/>
      <c r="AA149" s="66"/>
      <c r="AB149" s="66"/>
    </row>
    <row r="150" spans="1:28" s="59" customFormat="1" ht="19.5" customHeight="1">
      <c r="A150" s="63"/>
      <c r="B150" s="64"/>
      <c r="C150" s="63"/>
      <c r="D150" s="63"/>
      <c r="E150" s="63"/>
      <c r="F150" s="63"/>
      <c r="G150" s="63"/>
      <c r="H150" s="63"/>
      <c r="I150" s="65"/>
      <c r="J150" s="63"/>
      <c r="K150" s="63"/>
      <c r="L150" s="63"/>
      <c r="M150" s="66"/>
      <c r="N150" s="66"/>
      <c r="O150" s="66"/>
      <c r="P150" s="66"/>
      <c r="Q150" s="66"/>
      <c r="R150" s="66"/>
      <c r="T150" s="66"/>
      <c r="U150" s="66"/>
      <c r="V150" s="66"/>
      <c r="W150" s="66"/>
      <c r="X150" s="66"/>
      <c r="Y150" s="66"/>
      <c r="Z150" s="66"/>
      <c r="AA150" s="66"/>
      <c r="AB150" s="66"/>
    </row>
    <row r="151" spans="1:28" s="59" customFormat="1" ht="19.5" customHeight="1">
      <c r="A151" s="63"/>
      <c r="B151" s="64"/>
      <c r="C151" s="63"/>
      <c r="D151" s="63"/>
      <c r="E151" s="63"/>
      <c r="F151" s="63"/>
      <c r="G151" s="63"/>
      <c r="H151" s="63"/>
      <c r="I151" s="65"/>
      <c r="J151" s="63"/>
      <c r="K151" s="63"/>
      <c r="L151" s="63"/>
      <c r="M151" s="66"/>
      <c r="N151" s="66"/>
      <c r="O151" s="66"/>
      <c r="P151" s="66"/>
      <c r="Q151" s="66"/>
      <c r="R151" s="66"/>
      <c r="T151" s="66"/>
      <c r="U151" s="66"/>
      <c r="V151" s="66"/>
      <c r="W151" s="66"/>
      <c r="X151" s="66"/>
      <c r="Y151" s="66"/>
      <c r="Z151" s="66"/>
      <c r="AA151" s="66"/>
      <c r="AB151" s="66"/>
    </row>
  </sheetData>
  <sheetProtection/>
  <mergeCells count="2">
    <mergeCell ref="A2:L2"/>
    <mergeCell ref="K3:L3"/>
  </mergeCells>
  <printOptions horizontalCentered="1"/>
  <pageMargins left="0.2" right="0.2" top="0.39" bottom="0.2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SheetLayoutView="100" workbookViewId="0" topLeftCell="A1">
      <selection activeCell="A2" sqref="A2:D2"/>
    </sheetView>
  </sheetViews>
  <sheetFormatPr defaultColWidth="8.75390625" defaultRowHeight="14.25"/>
  <cols>
    <col min="1" max="1" width="16.50390625" style="0" customWidth="1"/>
    <col min="2" max="2" width="13.75390625" style="0" customWidth="1"/>
    <col min="3" max="3" width="20.50390625" style="0" customWidth="1"/>
    <col min="4" max="4" width="22.875" style="0" customWidth="1"/>
  </cols>
  <sheetData>
    <row r="1" ht="12.75">
      <c r="A1" s="51" t="s">
        <v>119</v>
      </c>
    </row>
    <row r="2" spans="1:4" ht="19.5">
      <c r="A2" s="52" t="s">
        <v>120</v>
      </c>
      <c r="B2" s="53"/>
      <c r="C2" s="53"/>
      <c r="D2" s="53"/>
    </row>
    <row r="3" ht="18.75">
      <c r="A3" s="54"/>
    </row>
    <row r="4" spans="1:4" ht="19.5" customHeight="1">
      <c r="A4" s="54" t="s">
        <v>121</v>
      </c>
      <c r="D4" s="55" t="s">
        <v>2</v>
      </c>
    </row>
    <row r="5" spans="1:4" s="41" customFormat="1" ht="27" customHeight="1">
      <c r="A5" s="56" t="s">
        <v>122</v>
      </c>
      <c r="B5" s="56" t="s">
        <v>123</v>
      </c>
      <c r="C5" s="56" t="s">
        <v>124</v>
      </c>
      <c r="D5" s="56" t="s">
        <v>125</v>
      </c>
    </row>
    <row r="6" spans="1:4" s="41" customFormat="1" ht="27" customHeight="1">
      <c r="A6" s="56" t="s">
        <v>5</v>
      </c>
      <c r="B6" s="56">
        <f>SUM(B7:B14)</f>
        <v>600</v>
      </c>
      <c r="C6" s="56"/>
      <c r="D6" s="56"/>
    </row>
    <row r="7" spans="1:4" ht="31.5">
      <c r="A7" s="57" t="s">
        <v>126</v>
      </c>
      <c r="B7" s="57">
        <v>30</v>
      </c>
      <c r="C7" s="57" t="s">
        <v>127</v>
      </c>
      <c r="D7" s="57" t="s">
        <v>128</v>
      </c>
    </row>
    <row r="8" spans="1:4" ht="31.5">
      <c r="A8" s="57" t="s">
        <v>126</v>
      </c>
      <c r="B8" s="57">
        <v>50</v>
      </c>
      <c r="C8" s="57" t="s">
        <v>129</v>
      </c>
      <c r="D8" s="57" t="s">
        <v>130</v>
      </c>
    </row>
    <row r="9" spans="1:4" ht="52.5">
      <c r="A9" s="57" t="s">
        <v>131</v>
      </c>
      <c r="B9" s="57">
        <v>80</v>
      </c>
      <c r="C9" s="57" t="s">
        <v>132</v>
      </c>
      <c r="D9" s="57"/>
    </row>
    <row r="10" spans="1:4" ht="21">
      <c r="A10" s="57" t="s">
        <v>133</v>
      </c>
      <c r="B10" s="57">
        <v>30</v>
      </c>
      <c r="C10" s="57" t="s">
        <v>134</v>
      </c>
      <c r="D10" s="57"/>
    </row>
    <row r="11" spans="1:4" ht="31.5">
      <c r="A11" s="57" t="s">
        <v>135</v>
      </c>
      <c r="B11" s="57">
        <v>30</v>
      </c>
      <c r="C11" s="57" t="s">
        <v>136</v>
      </c>
      <c r="D11" s="57"/>
    </row>
    <row r="12" spans="1:4" ht="42">
      <c r="A12" s="57" t="s">
        <v>137</v>
      </c>
      <c r="B12" s="57">
        <v>80</v>
      </c>
      <c r="C12" s="57" t="s">
        <v>138</v>
      </c>
      <c r="D12" s="57"/>
    </row>
    <row r="13" spans="1:4" ht="31.5">
      <c r="A13" s="57" t="s">
        <v>139</v>
      </c>
      <c r="B13" s="57">
        <v>150</v>
      </c>
      <c r="C13" s="57" t="s">
        <v>140</v>
      </c>
      <c r="D13" s="57"/>
    </row>
    <row r="14" spans="1:4" ht="42">
      <c r="A14" s="57" t="s">
        <v>141</v>
      </c>
      <c r="B14" s="57">
        <v>150</v>
      </c>
      <c r="C14" s="57" t="s">
        <v>142</v>
      </c>
      <c r="D14" s="57"/>
    </row>
    <row r="15" ht="12.75">
      <c r="A15" s="58" t="s">
        <v>143</v>
      </c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view="pageBreakPreview" zoomScaleSheetLayoutView="100" workbookViewId="0" topLeftCell="A1">
      <selection activeCell="A2" sqref="A2:E2"/>
    </sheetView>
  </sheetViews>
  <sheetFormatPr defaultColWidth="9.00390625" defaultRowHeight="14.25"/>
  <cols>
    <col min="2" max="2" width="14.00390625" style="0" customWidth="1"/>
    <col min="3" max="4" width="15.125" style="0" customWidth="1"/>
    <col min="5" max="5" width="17.00390625" style="0" customWidth="1"/>
  </cols>
  <sheetData>
    <row r="1" spans="1:5" ht="20.25">
      <c r="A1" s="43" t="s">
        <v>144</v>
      </c>
      <c r="B1" s="43"/>
      <c r="C1" s="43"/>
      <c r="D1" s="43"/>
      <c r="E1" s="43"/>
    </row>
    <row r="2" spans="1:5" ht="22.5">
      <c r="A2" s="44" t="s">
        <v>145</v>
      </c>
      <c r="B2" s="44"/>
      <c r="C2" s="44"/>
      <c r="D2" s="44"/>
      <c r="E2" s="44"/>
    </row>
    <row r="3" spans="1:5" ht="16.5">
      <c r="A3" s="45"/>
      <c r="C3" s="45"/>
      <c r="E3" s="45" t="s">
        <v>146</v>
      </c>
    </row>
    <row r="4" spans="1:5" s="41" customFormat="1" ht="18" customHeight="1">
      <c r="A4" s="46" t="s">
        <v>3</v>
      </c>
      <c r="B4" s="46" t="s">
        <v>147</v>
      </c>
      <c r="C4" s="46" t="s">
        <v>148</v>
      </c>
      <c r="D4" s="46" t="s">
        <v>149</v>
      </c>
      <c r="E4" s="46" t="s">
        <v>150</v>
      </c>
    </row>
    <row r="5" spans="1:5" s="41" customFormat="1" ht="18" customHeight="1">
      <c r="A5" s="47"/>
      <c r="B5" s="46" t="s">
        <v>117</v>
      </c>
      <c r="C5" s="46">
        <v>1500</v>
      </c>
      <c r="D5" s="46">
        <v>4500</v>
      </c>
      <c r="E5" s="46">
        <v>30</v>
      </c>
    </row>
    <row r="6" spans="1:5" s="41" customFormat="1" ht="18" customHeight="1">
      <c r="A6" s="47"/>
      <c r="B6" s="46" t="s">
        <v>17</v>
      </c>
      <c r="C6" s="46">
        <v>17</v>
      </c>
      <c r="D6" s="46">
        <v>53</v>
      </c>
      <c r="E6" s="46">
        <v>0.35</v>
      </c>
    </row>
    <row r="7" spans="1:5" s="42" customFormat="1" ht="18" customHeight="1">
      <c r="A7" s="48">
        <v>1</v>
      </c>
      <c r="B7" s="48" t="s">
        <v>19</v>
      </c>
      <c r="C7" s="48">
        <v>17</v>
      </c>
      <c r="D7" s="48">
        <v>53</v>
      </c>
      <c r="E7" s="48">
        <v>0.35</v>
      </c>
    </row>
    <row r="8" spans="1:5" s="41" customFormat="1" ht="18" customHeight="1">
      <c r="A8" s="47"/>
      <c r="B8" s="46" t="s">
        <v>20</v>
      </c>
      <c r="C8" s="46">
        <v>350</v>
      </c>
      <c r="D8" s="46">
        <v>1050</v>
      </c>
      <c r="E8" s="46">
        <v>7</v>
      </c>
    </row>
    <row r="9" spans="1:5" s="42" customFormat="1" ht="18" customHeight="1">
      <c r="A9" s="48">
        <v>2</v>
      </c>
      <c r="B9" s="48" t="s">
        <v>26</v>
      </c>
      <c r="C9" s="48">
        <v>25</v>
      </c>
      <c r="D9" s="48">
        <v>75</v>
      </c>
      <c r="E9" s="48">
        <v>0.5</v>
      </c>
    </row>
    <row r="10" spans="1:5" s="42" customFormat="1" ht="18" customHeight="1">
      <c r="A10" s="48">
        <v>3</v>
      </c>
      <c r="B10" s="48" t="s">
        <v>22</v>
      </c>
      <c r="C10" s="48">
        <v>25</v>
      </c>
      <c r="D10" s="48">
        <v>75</v>
      </c>
      <c r="E10" s="48">
        <v>0.5</v>
      </c>
    </row>
    <row r="11" spans="1:5" s="42" customFormat="1" ht="18" customHeight="1">
      <c r="A11" s="48">
        <v>4</v>
      </c>
      <c r="B11" s="48" t="s">
        <v>23</v>
      </c>
      <c r="C11" s="48">
        <v>25</v>
      </c>
      <c r="D11" s="48">
        <v>75</v>
      </c>
      <c r="E11" s="48">
        <v>0.5</v>
      </c>
    </row>
    <row r="12" spans="1:5" s="42" customFormat="1" ht="18" customHeight="1">
      <c r="A12" s="48">
        <v>5</v>
      </c>
      <c r="B12" s="48" t="s">
        <v>21</v>
      </c>
      <c r="C12" s="48">
        <v>50</v>
      </c>
      <c r="D12" s="48">
        <v>150</v>
      </c>
      <c r="E12" s="48">
        <v>1</v>
      </c>
    </row>
    <row r="13" spans="1:5" s="42" customFormat="1" ht="18" customHeight="1">
      <c r="A13" s="48">
        <v>6</v>
      </c>
      <c r="B13" s="48" t="s">
        <v>24</v>
      </c>
      <c r="C13" s="48">
        <v>200</v>
      </c>
      <c r="D13" s="48">
        <v>600</v>
      </c>
      <c r="E13" s="48">
        <v>4</v>
      </c>
    </row>
    <row r="14" spans="1:5" s="42" customFormat="1" ht="18" customHeight="1">
      <c r="A14" s="48">
        <v>7</v>
      </c>
      <c r="B14" s="48" t="s">
        <v>25</v>
      </c>
      <c r="C14" s="48">
        <v>25</v>
      </c>
      <c r="D14" s="48">
        <v>75</v>
      </c>
      <c r="E14" s="48">
        <v>0.5</v>
      </c>
    </row>
    <row r="15" spans="1:5" s="41" customFormat="1" ht="18" customHeight="1">
      <c r="A15" s="47"/>
      <c r="B15" s="46" t="s">
        <v>27</v>
      </c>
      <c r="C15" s="46">
        <v>34</v>
      </c>
      <c r="D15" s="46">
        <v>106</v>
      </c>
      <c r="E15" s="46">
        <v>0.7</v>
      </c>
    </row>
    <row r="16" spans="1:5" s="42" customFormat="1" ht="18" customHeight="1">
      <c r="A16" s="48">
        <v>8</v>
      </c>
      <c r="B16" s="48" t="s">
        <v>31</v>
      </c>
      <c r="C16" s="48">
        <v>17</v>
      </c>
      <c r="D16" s="48">
        <v>53</v>
      </c>
      <c r="E16" s="48">
        <v>0.35</v>
      </c>
    </row>
    <row r="17" spans="1:5" s="42" customFormat="1" ht="18" customHeight="1">
      <c r="A17" s="48">
        <v>9</v>
      </c>
      <c r="B17" s="48" t="s">
        <v>33</v>
      </c>
      <c r="C17" s="48">
        <v>17</v>
      </c>
      <c r="D17" s="48">
        <v>53</v>
      </c>
      <c r="E17" s="48">
        <v>0.35</v>
      </c>
    </row>
    <row r="18" spans="1:5" s="41" customFormat="1" ht="18" customHeight="1">
      <c r="A18" s="47"/>
      <c r="B18" s="46" t="s">
        <v>45</v>
      </c>
      <c r="C18" s="46">
        <v>300</v>
      </c>
      <c r="D18" s="46">
        <v>900</v>
      </c>
      <c r="E18" s="46">
        <v>6</v>
      </c>
    </row>
    <row r="19" spans="1:5" s="42" customFormat="1" ht="18" customHeight="1">
      <c r="A19" s="48">
        <v>10</v>
      </c>
      <c r="B19" s="48" t="s">
        <v>48</v>
      </c>
      <c r="C19" s="48">
        <v>100</v>
      </c>
      <c r="D19" s="48">
        <v>300</v>
      </c>
      <c r="E19" s="48">
        <v>2</v>
      </c>
    </row>
    <row r="20" spans="1:5" s="42" customFormat="1" ht="18" customHeight="1">
      <c r="A20" s="48">
        <v>11</v>
      </c>
      <c r="B20" s="48" t="s">
        <v>51</v>
      </c>
      <c r="C20" s="48">
        <v>115</v>
      </c>
      <c r="D20" s="48">
        <v>345</v>
      </c>
      <c r="E20" s="48">
        <v>2.3</v>
      </c>
    </row>
    <row r="21" spans="1:5" s="42" customFormat="1" ht="18" customHeight="1">
      <c r="A21" s="48">
        <v>12</v>
      </c>
      <c r="B21" s="48" t="s">
        <v>49</v>
      </c>
      <c r="C21" s="48">
        <v>17</v>
      </c>
      <c r="D21" s="48">
        <v>53</v>
      </c>
      <c r="E21" s="48">
        <v>0.35</v>
      </c>
    </row>
    <row r="22" spans="1:5" s="42" customFormat="1" ht="18" customHeight="1">
      <c r="A22" s="48">
        <v>13</v>
      </c>
      <c r="B22" s="48" t="s">
        <v>46</v>
      </c>
      <c r="C22" s="48">
        <v>18</v>
      </c>
      <c r="D22" s="48">
        <v>52</v>
      </c>
      <c r="E22" s="48">
        <v>0.35</v>
      </c>
    </row>
    <row r="23" spans="1:5" s="42" customFormat="1" ht="18" customHeight="1">
      <c r="A23" s="48">
        <v>14</v>
      </c>
      <c r="B23" s="48" t="s">
        <v>50</v>
      </c>
      <c r="C23" s="48">
        <v>50</v>
      </c>
      <c r="D23" s="48">
        <v>150</v>
      </c>
      <c r="E23" s="48">
        <v>1</v>
      </c>
    </row>
    <row r="24" spans="1:5" s="41" customFormat="1" ht="18" customHeight="1">
      <c r="A24" s="47"/>
      <c r="B24" s="46" t="s">
        <v>35</v>
      </c>
      <c r="C24" s="46">
        <v>215</v>
      </c>
      <c r="D24" s="46">
        <v>645</v>
      </c>
      <c r="E24" s="46">
        <v>4.3</v>
      </c>
    </row>
    <row r="25" spans="1:5" s="42" customFormat="1" ht="18" customHeight="1">
      <c r="A25" s="48">
        <v>15</v>
      </c>
      <c r="B25" s="48" t="s">
        <v>44</v>
      </c>
      <c r="C25" s="48">
        <v>25</v>
      </c>
      <c r="D25" s="48">
        <v>75</v>
      </c>
      <c r="E25" s="48">
        <v>0.5</v>
      </c>
    </row>
    <row r="26" spans="1:5" s="42" customFormat="1" ht="18" customHeight="1">
      <c r="A26" s="48">
        <v>16</v>
      </c>
      <c r="B26" s="48" t="s">
        <v>42</v>
      </c>
      <c r="C26" s="48">
        <v>65</v>
      </c>
      <c r="D26" s="48">
        <v>195</v>
      </c>
      <c r="E26" s="48">
        <v>1.3</v>
      </c>
    </row>
    <row r="27" spans="1:5" s="42" customFormat="1" ht="18" customHeight="1">
      <c r="A27" s="48">
        <v>17</v>
      </c>
      <c r="B27" s="48" t="s">
        <v>39</v>
      </c>
      <c r="C27" s="48">
        <v>75</v>
      </c>
      <c r="D27" s="48">
        <v>225</v>
      </c>
      <c r="E27" s="48">
        <v>1.5</v>
      </c>
    </row>
    <row r="28" spans="1:5" s="42" customFormat="1" ht="18" customHeight="1">
      <c r="A28" s="48">
        <v>18</v>
      </c>
      <c r="B28" s="48" t="s">
        <v>38</v>
      </c>
      <c r="C28" s="48">
        <v>25</v>
      </c>
      <c r="D28" s="48">
        <v>75</v>
      </c>
      <c r="E28" s="48">
        <v>0.5</v>
      </c>
    </row>
    <row r="29" spans="1:5" s="42" customFormat="1" ht="18" customHeight="1">
      <c r="A29" s="48">
        <v>19</v>
      </c>
      <c r="B29" s="48" t="s">
        <v>43</v>
      </c>
      <c r="C29" s="48">
        <v>25</v>
      </c>
      <c r="D29" s="48">
        <v>75</v>
      </c>
      <c r="E29" s="48">
        <v>0.5</v>
      </c>
    </row>
    <row r="30" spans="1:5" s="41" customFormat="1" ht="18" customHeight="1">
      <c r="A30" s="47"/>
      <c r="B30" s="46" t="s">
        <v>54</v>
      </c>
      <c r="C30" s="46">
        <v>28</v>
      </c>
      <c r="D30" s="46">
        <v>82</v>
      </c>
      <c r="E30" s="46">
        <v>0.55</v>
      </c>
    </row>
    <row r="31" spans="1:5" s="42" customFormat="1" ht="18" customHeight="1">
      <c r="A31" s="48">
        <v>20</v>
      </c>
      <c r="B31" s="48" t="s">
        <v>56</v>
      </c>
      <c r="C31" s="48">
        <v>28</v>
      </c>
      <c r="D31" s="48">
        <v>82</v>
      </c>
      <c r="E31" s="48">
        <v>0.55</v>
      </c>
    </row>
    <row r="32" spans="1:5" s="41" customFormat="1" ht="18" customHeight="1">
      <c r="A32" s="47"/>
      <c r="B32" s="46" t="s">
        <v>78</v>
      </c>
      <c r="C32" s="46">
        <v>95</v>
      </c>
      <c r="D32" s="46">
        <v>285</v>
      </c>
      <c r="E32" s="46">
        <v>1.9</v>
      </c>
    </row>
    <row r="33" spans="1:5" s="42" customFormat="1" ht="18" customHeight="1">
      <c r="A33" s="48">
        <v>21</v>
      </c>
      <c r="B33" s="48" t="s">
        <v>83</v>
      </c>
      <c r="C33" s="48">
        <v>25</v>
      </c>
      <c r="D33" s="48">
        <v>75</v>
      </c>
      <c r="E33" s="48">
        <v>0.5</v>
      </c>
    </row>
    <row r="34" spans="1:5" s="42" customFormat="1" ht="18" customHeight="1">
      <c r="A34" s="48">
        <v>22</v>
      </c>
      <c r="B34" s="48" t="s">
        <v>84</v>
      </c>
      <c r="C34" s="48">
        <v>25</v>
      </c>
      <c r="D34" s="48">
        <v>75</v>
      </c>
      <c r="E34" s="48">
        <v>0.5</v>
      </c>
    </row>
    <row r="35" spans="1:5" s="42" customFormat="1" ht="18" customHeight="1">
      <c r="A35" s="48">
        <v>23</v>
      </c>
      <c r="B35" s="48" t="s">
        <v>82</v>
      </c>
      <c r="C35" s="48">
        <v>45</v>
      </c>
      <c r="D35" s="48">
        <v>135</v>
      </c>
      <c r="E35" s="48">
        <v>0.9</v>
      </c>
    </row>
    <row r="36" spans="1:5" s="41" customFormat="1" ht="18" customHeight="1">
      <c r="A36" s="47"/>
      <c r="B36" s="46" t="s">
        <v>85</v>
      </c>
      <c r="C36" s="46">
        <v>400</v>
      </c>
      <c r="D36" s="46">
        <v>1200</v>
      </c>
      <c r="E36" s="46">
        <v>8</v>
      </c>
    </row>
    <row r="37" spans="1:5" s="42" customFormat="1" ht="18" customHeight="1">
      <c r="A37" s="48">
        <v>24</v>
      </c>
      <c r="B37" s="48" t="s">
        <v>87</v>
      </c>
      <c r="C37" s="48">
        <v>100</v>
      </c>
      <c r="D37" s="48">
        <v>300</v>
      </c>
      <c r="E37" s="48">
        <v>2</v>
      </c>
    </row>
    <row r="38" spans="1:5" s="42" customFormat="1" ht="18" customHeight="1">
      <c r="A38" s="48">
        <v>25</v>
      </c>
      <c r="B38" s="48" t="s">
        <v>88</v>
      </c>
      <c r="C38" s="48">
        <v>40</v>
      </c>
      <c r="D38" s="48">
        <v>120</v>
      </c>
      <c r="E38" s="48">
        <v>0.8</v>
      </c>
    </row>
    <row r="39" spans="1:5" s="42" customFormat="1" ht="18" customHeight="1">
      <c r="A39" s="48">
        <v>26</v>
      </c>
      <c r="B39" s="48" t="s">
        <v>89</v>
      </c>
      <c r="C39" s="48">
        <v>40</v>
      </c>
      <c r="D39" s="48">
        <v>120</v>
      </c>
      <c r="E39" s="48">
        <v>0.8</v>
      </c>
    </row>
    <row r="40" spans="1:5" s="42" customFormat="1" ht="18" customHeight="1">
      <c r="A40" s="48">
        <v>27</v>
      </c>
      <c r="B40" s="48" t="s">
        <v>90</v>
      </c>
      <c r="C40" s="48">
        <v>50</v>
      </c>
      <c r="D40" s="48">
        <v>150</v>
      </c>
      <c r="E40" s="48">
        <v>1</v>
      </c>
    </row>
    <row r="41" spans="1:5" s="42" customFormat="1" ht="18" customHeight="1">
      <c r="A41" s="48">
        <v>28</v>
      </c>
      <c r="B41" s="48" t="s">
        <v>91</v>
      </c>
      <c r="C41" s="48">
        <v>40</v>
      </c>
      <c r="D41" s="48">
        <v>120</v>
      </c>
      <c r="E41" s="48">
        <v>0.8</v>
      </c>
    </row>
    <row r="42" spans="1:5" s="42" customFormat="1" ht="18" customHeight="1">
      <c r="A42" s="48">
        <v>29</v>
      </c>
      <c r="B42" s="48" t="s">
        <v>92</v>
      </c>
      <c r="C42" s="48">
        <v>50</v>
      </c>
      <c r="D42" s="48">
        <v>150</v>
      </c>
      <c r="E42" s="48">
        <v>1</v>
      </c>
    </row>
    <row r="43" spans="1:5" s="42" customFormat="1" ht="18" customHeight="1">
      <c r="A43" s="48">
        <v>30</v>
      </c>
      <c r="B43" s="48" t="s">
        <v>93</v>
      </c>
      <c r="C43" s="48">
        <v>40</v>
      </c>
      <c r="D43" s="48">
        <v>120</v>
      </c>
      <c r="E43" s="48">
        <v>0.8</v>
      </c>
    </row>
    <row r="44" spans="1:5" s="42" customFormat="1" ht="18" customHeight="1">
      <c r="A44" s="48">
        <v>31</v>
      </c>
      <c r="B44" s="48" t="s">
        <v>94</v>
      </c>
      <c r="C44" s="48">
        <v>40</v>
      </c>
      <c r="D44" s="48">
        <v>120</v>
      </c>
      <c r="E44" s="48">
        <v>0.8</v>
      </c>
    </row>
    <row r="45" spans="1:5" s="41" customFormat="1" ht="18" customHeight="1">
      <c r="A45" s="46">
        <v>32</v>
      </c>
      <c r="B45" s="46" t="s">
        <v>99</v>
      </c>
      <c r="C45" s="46">
        <v>18</v>
      </c>
      <c r="D45" s="46">
        <v>52</v>
      </c>
      <c r="E45" s="46">
        <v>0.35</v>
      </c>
    </row>
    <row r="46" spans="1:5" s="41" customFormat="1" ht="18" customHeight="1">
      <c r="A46" s="46">
        <v>33</v>
      </c>
      <c r="B46" s="46" t="s">
        <v>100</v>
      </c>
      <c r="C46" s="46">
        <v>25</v>
      </c>
      <c r="D46" s="46">
        <v>75</v>
      </c>
      <c r="E46" s="46">
        <v>0.5</v>
      </c>
    </row>
    <row r="47" spans="1:5" s="41" customFormat="1" ht="18" customHeight="1">
      <c r="A47" s="46">
        <v>34</v>
      </c>
      <c r="B47" s="46" t="s">
        <v>101</v>
      </c>
      <c r="C47" s="46">
        <v>18</v>
      </c>
      <c r="D47" s="46">
        <v>52</v>
      </c>
      <c r="E47" s="46">
        <v>0.35</v>
      </c>
    </row>
    <row r="48" s="42" customFormat="1" ht="18" customHeight="1">
      <c r="A48" s="49" t="s">
        <v>151</v>
      </c>
    </row>
    <row r="49" s="42" customFormat="1" ht="13.5">
      <c r="A49" s="50" t="s">
        <v>151</v>
      </c>
    </row>
  </sheetData>
  <sheetProtection/>
  <mergeCells count="2">
    <mergeCell ref="A1:E1"/>
    <mergeCell ref="A2:E2"/>
  </mergeCells>
  <printOptions horizontalCentered="1"/>
  <pageMargins left="0.2" right="0.2" top="0.39" bottom="0.2" header="0" footer="0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0"/>
  <sheetViews>
    <sheetView zoomScale="115" zoomScaleNormal="115" zoomScaleSheetLayoutView="100" workbookViewId="0" topLeftCell="A1">
      <selection activeCell="G16" sqref="G16"/>
    </sheetView>
  </sheetViews>
  <sheetFormatPr defaultColWidth="9.00390625" defaultRowHeight="14.25"/>
  <cols>
    <col min="1" max="1" width="6.125" style="6" customWidth="1"/>
    <col min="2" max="2" width="9.75390625" style="1" customWidth="1"/>
    <col min="3" max="7" width="11.625" style="7" customWidth="1"/>
    <col min="8" max="8" width="11.625" style="8" customWidth="1"/>
    <col min="9" max="16384" width="21.50390625" style="1" customWidth="1"/>
  </cols>
  <sheetData>
    <row r="1" spans="1:8" s="1" customFormat="1" ht="19.5" customHeight="1">
      <c r="A1" s="9" t="s">
        <v>152</v>
      </c>
      <c r="B1" s="9"/>
      <c r="C1" s="10"/>
      <c r="D1" s="7"/>
      <c r="E1" s="7"/>
      <c r="F1" s="7"/>
      <c r="G1" s="7"/>
      <c r="H1" s="8"/>
    </row>
    <row r="2" spans="1:8" s="1" customFormat="1" ht="27.75" customHeight="1">
      <c r="A2" s="6"/>
      <c r="B2" s="11" t="s">
        <v>153</v>
      </c>
      <c r="C2" s="12"/>
      <c r="D2" s="12"/>
      <c r="E2" s="12"/>
      <c r="F2" s="12"/>
      <c r="G2" s="12"/>
      <c r="H2" s="12"/>
    </row>
    <row r="3" spans="1:8" s="1" customFormat="1" ht="22.5" customHeight="1">
      <c r="A3" s="6"/>
      <c r="B3" s="13" t="s">
        <v>154</v>
      </c>
      <c r="C3" s="14"/>
      <c r="D3" s="14"/>
      <c r="E3" s="14"/>
      <c r="F3" s="14"/>
      <c r="G3" s="14"/>
      <c r="H3" s="14"/>
    </row>
    <row r="4" spans="1:8" s="2" customFormat="1" ht="36.75" customHeight="1">
      <c r="A4" s="15" t="s">
        <v>3</v>
      </c>
      <c r="B4" s="15" t="s">
        <v>155</v>
      </c>
      <c r="C4" s="16" t="s">
        <v>156</v>
      </c>
      <c r="D4" s="17"/>
      <c r="E4" s="35" t="s">
        <v>157</v>
      </c>
      <c r="F4" s="17"/>
      <c r="G4" s="36" t="s">
        <v>5</v>
      </c>
      <c r="H4" s="37"/>
    </row>
    <row r="5" spans="1:8" s="2" customFormat="1" ht="36.75" customHeight="1">
      <c r="A5" s="18"/>
      <c r="B5" s="18"/>
      <c r="C5" s="19" t="s">
        <v>158</v>
      </c>
      <c r="D5" s="19" t="s">
        <v>159</v>
      </c>
      <c r="E5" s="19" t="s">
        <v>158</v>
      </c>
      <c r="F5" s="19" t="s">
        <v>159</v>
      </c>
      <c r="G5" s="19" t="s">
        <v>158</v>
      </c>
      <c r="H5" s="19" t="s">
        <v>159</v>
      </c>
    </row>
    <row r="6" spans="1:8" s="3" customFormat="1" ht="22.5" customHeight="1">
      <c r="A6" s="20" t="s">
        <v>5</v>
      </c>
      <c r="B6" s="21"/>
      <c r="C6" s="19">
        <f aca="true" t="shared" si="0" ref="C6:H6">C7+C10+C12+C16+C19+C25+C32+C36+C44+C51+C53+C57+C58+C59</f>
        <v>21600</v>
      </c>
      <c r="D6" s="19">
        <f t="shared" si="0"/>
        <v>2160</v>
      </c>
      <c r="E6" s="19">
        <f t="shared" si="0"/>
        <v>600</v>
      </c>
      <c r="F6" s="19">
        <f t="shared" si="0"/>
        <v>240</v>
      </c>
      <c r="G6" s="19">
        <f t="shared" si="0"/>
        <v>22200</v>
      </c>
      <c r="H6" s="19">
        <f t="shared" si="0"/>
        <v>2400</v>
      </c>
    </row>
    <row r="7" spans="1:8" s="4" customFormat="1" ht="27" customHeight="1">
      <c r="A7" s="22">
        <v>1</v>
      </c>
      <c r="B7" s="19" t="s">
        <v>11</v>
      </c>
      <c r="C7" s="19">
        <f aca="true" t="shared" si="1" ref="C7:H7">SUM(C8:C9)</f>
        <v>340</v>
      </c>
      <c r="D7" s="19">
        <f t="shared" si="1"/>
        <v>34</v>
      </c>
      <c r="E7" s="19"/>
      <c r="F7" s="19"/>
      <c r="G7" s="19">
        <f t="shared" si="1"/>
        <v>340</v>
      </c>
      <c r="H7" s="19">
        <f t="shared" si="1"/>
        <v>34</v>
      </c>
    </row>
    <row r="8" spans="1:8" s="5" customFormat="1" ht="27" customHeight="1">
      <c r="A8" s="22">
        <v>2</v>
      </c>
      <c r="B8" s="23" t="s">
        <v>16</v>
      </c>
      <c r="C8" s="23">
        <f aca="true" t="shared" si="2" ref="C8:C11">D8*10</f>
        <v>160</v>
      </c>
      <c r="D8" s="24">
        <v>16</v>
      </c>
      <c r="E8" s="24"/>
      <c r="F8" s="24"/>
      <c r="G8" s="24">
        <f aca="true" t="shared" si="3" ref="G8:G11">E8+C8</f>
        <v>160</v>
      </c>
      <c r="H8" s="24">
        <f aca="true" t="shared" si="4" ref="H8:H11">D8+F8</f>
        <v>16</v>
      </c>
    </row>
    <row r="9" spans="1:8" s="5" customFormat="1" ht="27" customHeight="1">
      <c r="A9" s="22">
        <v>3</v>
      </c>
      <c r="B9" s="23" t="s">
        <v>15</v>
      </c>
      <c r="C9" s="23">
        <f t="shared" si="2"/>
        <v>180</v>
      </c>
      <c r="D9" s="24">
        <v>18</v>
      </c>
      <c r="E9" s="24"/>
      <c r="F9" s="24"/>
      <c r="G9" s="24">
        <f t="shared" si="3"/>
        <v>180</v>
      </c>
      <c r="H9" s="24">
        <f t="shared" si="4"/>
        <v>18</v>
      </c>
    </row>
    <row r="10" spans="1:8" s="5" customFormat="1" ht="27" customHeight="1">
      <c r="A10" s="22">
        <v>4</v>
      </c>
      <c r="B10" s="19" t="s">
        <v>17</v>
      </c>
      <c r="C10" s="19">
        <f aca="true" t="shared" si="5" ref="C10:H10">SUM(C11:C11)</f>
        <v>610</v>
      </c>
      <c r="D10" s="19">
        <f t="shared" si="5"/>
        <v>61</v>
      </c>
      <c r="E10" s="19">
        <f t="shared" si="5"/>
        <v>60</v>
      </c>
      <c r="F10" s="19">
        <f t="shared" si="5"/>
        <v>6</v>
      </c>
      <c r="G10" s="19">
        <f t="shared" si="5"/>
        <v>670</v>
      </c>
      <c r="H10" s="19">
        <f t="shared" si="5"/>
        <v>67</v>
      </c>
    </row>
    <row r="11" spans="1:256" s="3" customFormat="1" ht="27" customHeight="1">
      <c r="A11" s="22">
        <v>5</v>
      </c>
      <c r="B11" s="23" t="s">
        <v>19</v>
      </c>
      <c r="C11" s="23">
        <f t="shared" si="2"/>
        <v>610</v>
      </c>
      <c r="D11" s="24">
        <v>61</v>
      </c>
      <c r="E11" s="24">
        <f>F11*10</f>
        <v>60</v>
      </c>
      <c r="F11" s="24">
        <v>6</v>
      </c>
      <c r="G11" s="24">
        <f t="shared" si="3"/>
        <v>670</v>
      </c>
      <c r="H11" s="24">
        <f t="shared" si="4"/>
        <v>67</v>
      </c>
      <c r="I11" s="39"/>
      <c r="J11" s="40"/>
      <c r="K11" s="39"/>
      <c r="L11" s="39"/>
      <c r="M11" s="40"/>
      <c r="N11" s="39"/>
      <c r="O11" s="39"/>
      <c r="P11" s="40"/>
      <c r="Q11" s="39"/>
      <c r="R11" s="39"/>
      <c r="S11" s="40"/>
      <c r="T11" s="39"/>
      <c r="U11" s="39"/>
      <c r="V11" s="40"/>
      <c r="W11" s="39"/>
      <c r="X11" s="39"/>
      <c r="Y11" s="40"/>
      <c r="Z11" s="39"/>
      <c r="AA11" s="39"/>
      <c r="AB11" s="40"/>
      <c r="AC11" s="39"/>
      <c r="AD11" s="39"/>
      <c r="AE11" s="40"/>
      <c r="AF11" s="39"/>
      <c r="AG11" s="39"/>
      <c r="AH11" s="40"/>
      <c r="AI11" s="39"/>
      <c r="AJ11" s="39"/>
      <c r="AK11" s="40"/>
      <c r="AL11" s="39"/>
      <c r="AM11" s="39"/>
      <c r="AN11" s="40"/>
      <c r="AO11" s="39"/>
      <c r="AP11" s="39"/>
      <c r="AQ11" s="40"/>
      <c r="AR11" s="39"/>
      <c r="AS11" s="39"/>
      <c r="AT11" s="40"/>
      <c r="AU11" s="39"/>
      <c r="AV11" s="39"/>
      <c r="AW11" s="40"/>
      <c r="AX11" s="39"/>
      <c r="AY11" s="39"/>
      <c r="AZ11" s="40"/>
      <c r="BA11" s="39"/>
      <c r="BB11" s="39"/>
      <c r="BC11" s="40"/>
      <c r="BD11" s="39"/>
      <c r="BE11" s="39"/>
      <c r="BF11" s="40"/>
      <c r="BG11" s="39"/>
      <c r="BH11" s="39"/>
      <c r="BI11" s="40"/>
      <c r="BJ11" s="39"/>
      <c r="BK11" s="39"/>
      <c r="BL11" s="40"/>
      <c r="BM11" s="39"/>
      <c r="BN11" s="39"/>
      <c r="BO11" s="40"/>
      <c r="BP11" s="39"/>
      <c r="BQ11" s="39"/>
      <c r="BR11" s="40"/>
      <c r="BS11" s="39"/>
      <c r="BT11" s="39"/>
      <c r="BU11" s="40"/>
      <c r="BV11" s="39"/>
      <c r="BW11" s="39"/>
      <c r="BX11" s="40"/>
      <c r="BY11" s="39"/>
      <c r="BZ11" s="39"/>
      <c r="CA11" s="40"/>
      <c r="CB11" s="39"/>
      <c r="CC11" s="39"/>
      <c r="CD11" s="40"/>
      <c r="CE11" s="39"/>
      <c r="CF11" s="39"/>
      <c r="CG11" s="40"/>
      <c r="CH11" s="39"/>
      <c r="CI11" s="39"/>
      <c r="CJ11" s="40"/>
      <c r="CK11" s="39"/>
      <c r="CL11" s="39"/>
      <c r="CM11" s="40"/>
      <c r="CN11" s="39"/>
      <c r="CO11" s="39"/>
      <c r="CP11" s="40"/>
      <c r="CQ11" s="39"/>
      <c r="CR11" s="39"/>
      <c r="CS11" s="40"/>
      <c r="CT11" s="39"/>
      <c r="CU11" s="39"/>
      <c r="CV11" s="40"/>
      <c r="CW11" s="39"/>
      <c r="CX11" s="39"/>
      <c r="CY11" s="40"/>
      <c r="CZ11" s="39"/>
      <c r="DA11" s="39"/>
      <c r="DB11" s="40"/>
      <c r="DC11" s="39"/>
      <c r="DD11" s="39"/>
      <c r="DE11" s="40"/>
      <c r="DF11" s="39"/>
      <c r="DG11" s="39"/>
      <c r="DH11" s="40"/>
      <c r="DI11" s="39"/>
      <c r="DJ11" s="39"/>
      <c r="DK11" s="40"/>
      <c r="DL11" s="39"/>
      <c r="DM11" s="39"/>
      <c r="DN11" s="40"/>
      <c r="DO11" s="39"/>
      <c r="DP11" s="39"/>
      <c r="DQ11" s="40"/>
      <c r="DR11" s="39"/>
      <c r="DS11" s="39"/>
      <c r="DT11" s="40"/>
      <c r="DU11" s="39"/>
      <c r="DV11" s="39"/>
      <c r="DW11" s="40"/>
      <c r="DX11" s="39"/>
      <c r="DY11" s="39"/>
      <c r="DZ11" s="40"/>
      <c r="EA11" s="39"/>
      <c r="EB11" s="39"/>
      <c r="EC11" s="40"/>
      <c r="ED11" s="39"/>
      <c r="EE11" s="39"/>
      <c r="EF11" s="40"/>
      <c r="EG11" s="39"/>
      <c r="EH11" s="39"/>
      <c r="EI11" s="40"/>
      <c r="EJ11" s="39"/>
      <c r="EK11" s="39"/>
      <c r="EL11" s="40"/>
      <c r="EM11" s="39"/>
      <c r="EN11" s="39"/>
      <c r="EO11" s="40"/>
      <c r="EP11" s="39"/>
      <c r="EQ11" s="39"/>
      <c r="ER11" s="40"/>
      <c r="ES11" s="39"/>
      <c r="ET11" s="39"/>
      <c r="EU11" s="40"/>
      <c r="EV11" s="39"/>
      <c r="EW11" s="39"/>
      <c r="EX11" s="40"/>
      <c r="EY11" s="39"/>
      <c r="EZ11" s="39"/>
      <c r="FA11" s="40"/>
      <c r="FB11" s="39"/>
      <c r="FC11" s="39"/>
      <c r="FD11" s="40"/>
      <c r="FE11" s="39"/>
      <c r="FF11" s="39"/>
      <c r="FG11" s="40"/>
      <c r="FH11" s="39"/>
      <c r="FI11" s="39"/>
      <c r="FJ11" s="40"/>
      <c r="FK11" s="39"/>
      <c r="FL11" s="39"/>
      <c r="FM11" s="40"/>
      <c r="FN11" s="39"/>
      <c r="FO11" s="39"/>
      <c r="FP11" s="40"/>
      <c r="FQ11" s="39"/>
      <c r="FR11" s="39"/>
      <c r="FS11" s="40"/>
      <c r="FT11" s="39"/>
      <c r="FU11" s="39"/>
      <c r="FV11" s="40"/>
      <c r="FW11" s="39"/>
      <c r="FX11" s="39"/>
      <c r="FY11" s="40"/>
      <c r="FZ11" s="39"/>
      <c r="GA11" s="39"/>
      <c r="GB11" s="40"/>
      <c r="GC11" s="39"/>
      <c r="GD11" s="39"/>
      <c r="GE11" s="40"/>
      <c r="GF11" s="39"/>
      <c r="GG11" s="39"/>
      <c r="GH11" s="40"/>
      <c r="GI11" s="39"/>
      <c r="GJ11" s="39"/>
      <c r="GK11" s="40"/>
      <c r="GL11" s="39"/>
      <c r="GM11" s="39"/>
      <c r="GN11" s="40"/>
      <c r="GO11" s="39"/>
      <c r="GP11" s="39"/>
      <c r="GQ11" s="40"/>
      <c r="GR11" s="39"/>
      <c r="GS11" s="39"/>
      <c r="GT11" s="40"/>
      <c r="GU11" s="39"/>
      <c r="GV11" s="39"/>
      <c r="GW11" s="40"/>
      <c r="GX11" s="39"/>
      <c r="GY11" s="39"/>
      <c r="GZ11" s="40"/>
      <c r="HA11" s="39"/>
      <c r="HB11" s="39"/>
      <c r="HC11" s="40"/>
      <c r="HD11" s="39"/>
      <c r="HE11" s="39"/>
      <c r="HF11" s="40"/>
      <c r="HG11" s="39"/>
      <c r="HH11" s="39"/>
      <c r="HI11" s="40"/>
      <c r="HJ11" s="39"/>
      <c r="HK11" s="39"/>
      <c r="HL11" s="40"/>
      <c r="HM11" s="39"/>
      <c r="HN11" s="39"/>
      <c r="HO11" s="40"/>
      <c r="HP11" s="39"/>
      <c r="HQ11" s="39"/>
      <c r="HR11" s="40"/>
      <c r="HS11" s="39"/>
      <c r="HT11" s="39"/>
      <c r="HU11" s="40"/>
      <c r="HV11" s="39"/>
      <c r="HW11" s="39"/>
      <c r="HX11" s="40"/>
      <c r="HY11" s="39"/>
      <c r="HZ11" s="39"/>
      <c r="IA11" s="40"/>
      <c r="IB11" s="39"/>
      <c r="IC11" s="39"/>
      <c r="ID11" s="40"/>
      <c r="IE11" s="39"/>
      <c r="IF11" s="39"/>
      <c r="IG11" s="40"/>
      <c r="IH11" s="39"/>
      <c r="II11" s="39"/>
      <c r="IJ11" s="40"/>
      <c r="IK11" s="39"/>
      <c r="IL11" s="39"/>
      <c r="IM11" s="40"/>
      <c r="IN11" s="39"/>
      <c r="IO11" s="39"/>
      <c r="IP11" s="40"/>
      <c r="IQ11" s="39"/>
      <c r="IR11" s="39"/>
      <c r="IS11" s="40"/>
      <c r="IT11" s="39"/>
      <c r="IU11" s="39"/>
      <c r="IV11" s="40"/>
    </row>
    <row r="12" spans="1:8" s="4" customFormat="1" ht="27" customHeight="1">
      <c r="A12" s="22">
        <v>6</v>
      </c>
      <c r="B12" s="19" t="s">
        <v>20</v>
      </c>
      <c r="C12" s="19">
        <f aca="true" t="shared" si="6" ref="C12:H12">SUM(C13:C15)</f>
        <v>320</v>
      </c>
      <c r="D12" s="19">
        <f t="shared" si="6"/>
        <v>32</v>
      </c>
      <c r="E12" s="19"/>
      <c r="F12" s="19"/>
      <c r="G12" s="19">
        <f t="shared" si="6"/>
        <v>320</v>
      </c>
      <c r="H12" s="19">
        <f t="shared" si="6"/>
        <v>32</v>
      </c>
    </row>
    <row r="13" spans="1:256" s="3" customFormat="1" ht="27" customHeight="1">
      <c r="A13" s="22">
        <v>7</v>
      </c>
      <c r="B13" s="25" t="s">
        <v>21</v>
      </c>
      <c r="C13" s="23">
        <f aca="true" t="shared" si="7" ref="C13:C15">D13*10</f>
        <v>100</v>
      </c>
      <c r="D13" s="24">
        <v>10</v>
      </c>
      <c r="E13" s="24"/>
      <c r="F13" s="24"/>
      <c r="G13" s="24">
        <f aca="true" t="shared" si="8" ref="G13:G15">E13+C13</f>
        <v>100</v>
      </c>
      <c r="H13" s="24">
        <f aca="true" t="shared" si="9" ref="H13:H15">D13+F13</f>
        <v>10</v>
      </c>
      <c r="I13" s="39"/>
      <c r="J13" s="40"/>
      <c r="K13" s="39"/>
      <c r="L13" s="39"/>
      <c r="M13" s="40"/>
      <c r="N13" s="39"/>
      <c r="O13" s="39"/>
      <c r="P13" s="40"/>
      <c r="Q13" s="39"/>
      <c r="R13" s="39"/>
      <c r="S13" s="40"/>
      <c r="T13" s="39"/>
      <c r="U13" s="39"/>
      <c r="V13" s="40"/>
      <c r="W13" s="39"/>
      <c r="X13" s="39"/>
      <c r="Y13" s="40"/>
      <c r="Z13" s="39"/>
      <c r="AA13" s="39"/>
      <c r="AB13" s="40"/>
      <c r="AC13" s="39"/>
      <c r="AD13" s="39"/>
      <c r="AE13" s="40"/>
      <c r="AF13" s="39"/>
      <c r="AG13" s="39"/>
      <c r="AH13" s="40"/>
      <c r="AI13" s="39"/>
      <c r="AJ13" s="39"/>
      <c r="AK13" s="40"/>
      <c r="AL13" s="39"/>
      <c r="AM13" s="39"/>
      <c r="AN13" s="40"/>
      <c r="AO13" s="39"/>
      <c r="AP13" s="39"/>
      <c r="AQ13" s="40"/>
      <c r="AR13" s="39"/>
      <c r="AS13" s="39"/>
      <c r="AT13" s="40"/>
      <c r="AU13" s="39"/>
      <c r="AV13" s="39"/>
      <c r="AW13" s="40"/>
      <c r="AX13" s="39"/>
      <c r="AY13" s="39"/>
      <c r="AZ13" s="40"/>
      <c r="BA13" s="39"/>
      <c r="BB13" s="39"/>
      <c r="BC13" s="40"/>
      <c r="BD13" s="39"/>
      <c r="BE13" s="39"/>
      <c r="BF13" s="40"/>
      <c r="BG13" s="39"/>
      <c r="BH13" s="39"/>
      <c r="BI13" s="40"/>
      <c r="BJ13" s="39"/>
      <c r="BK13" s="39"/>
      <c r="BL13" s="40"/>
      <c r="BM13" s="39"/>
      <c r="BN13" s="39"/>
      <c r="BO13" s="40"/>
      <c r="BP13" s="39"/>
      <c r="BQ13" s="39"/>
      <c r="BR13" s="40"/>
      <c r="BS13" s="39"/>
      <c r="BT13" s="39"/>
      <c r="BU13" s="40"/>
      <c r="BV13" s="39"/>
      <c r="BW13" s="39"/>
      <c r="BX13" s="40"/>
      <c r="BY13" s="39"/>
      <c r="BZ13" s="39"/>
      <c r="CA13" s="40"/>
      <c r="CB13" s="39"/>
      <c r="CC13" s="39"/>
      <c r="CD13" s="40"/>
      <c r="CE13" s="39"/>
      <c r="CF13" s="39"/>
      <c r="CG13" s="40"/>
      <c r="CH13" s="39"/>
      <c r="CI13" s="39"/>
      <c r="CJ13" s="40"/>
      <c r="CK13" s="39"/>
      <c r="CL13" s="39"/>
      <c r="CM13" s="40"/>
      <c r="CN13" s="39"/>
      <c r="CO13" s="39"/>
      <c r="CP13" s="40"/>
      <c r="CQ13" s="39"/>
      <c r="CR13" s="39"/>
      <c r="CS13" s="40"/>
      <c r="CT13" s="39"/>
      <c r="CU13" s="39"/>
      <c r="CV13" s="40"/>
      <c r="CW13" s="39"/>
      <c r="CX13" s="39"/>
      <c r="CY13" s="40"/>
      <c r="CZ13" s="39"/>
      <c r="DA13" s="39"/>
      <c r="DB13" s="40"/>
      <c r="DC13" s="39"/>
      <c r="DD13" s="39"/>
      <c r="DE13" s="40"/>
      <c r="DF13" s="39"/>
      <c r="DG13" s="39"/>
      <c r="DH13" s="40"/>
      <c r="DI13" s="39"/>
      <c r="DJ13" s="39"/>
      <c r="DK13" s="40"/>
      <c r="DL13" s="39"/>
      <c r="DM13" s="39"/>
      <c r="DN13" s="40"/>
      <c r="DO13" s="39"/>
      <c r="DP13" s="39"/>
      <c r="DQ13" s="40"/>
      <c r="DR13" s="39"/>
      <c r="DS13" s="39"/>
      <c r="DT13" s="40"/>
      <c r="DU13" s="39"/>
      <c r="DV13" s="39"/>
      <c r="DW13" s="40"/>
      <c r="DX13" s="39"/>
      <c r="DY13" s="39"/>
      <c r="DZ13" s="40"/>
      <c r="EA13" s="39"/>
      <c r="EB13" s="39"/>
      <c r="EC13" s="40"/>
      <c r="ED13" s="39"/>
      <c r="EE13" s="39"/>
      <c r="EF13" s="40"/>
      <c r="EG13" s="39"/>
      <c r="EH13" s="39"/>
      <c r="EI13" s="40"/>
      <c r="EJ13" s="39"/>
      <c r="EK13" s="39"/>
      <c r="EL13" s="40"/>
      <c r="EM13" s="39"/>
      <c r="EN13" s="39"/>
      <c r="EO13" s="40"/>
      <c r="EP13" s="39"/>
      <c r="EQ13" s="39"/>
      <c r="ER13" s="40"/>
      <c r="ES13" s="39"/>
      <c r="ET13" s="39"/>
      <c r="EU13" s="40"/>
      <c r="EV13" s="39"/>
      <c r="EW13" s="39"/>
      <c r="EX13" s="40"/>
      <c r="EY13" s="39"/>
      <c r="EZ13" s="39"/>
      <c r="FA13" s="40"/>
      <c r="FB13" s="39"/>
      <c r="FC13" s="39"/>
      <c r="FD13" s="40"/>
      <c r="FE13" s="39"/>
      <c r="FF13" s="39"/>
      <c r="FG13" s="40"/>
      <c r="FH13" s="39"/>
      <c r="FI13" s="39"/>
      <c r="FJ13" s="40"/>
      <c r="FK13" s="39"/>
      <c r="FL13" s="39"/>
      <c r="FM13" s="40"/>
      <c r="FN13" s="39"/>
      <c r="FO13" s="39"/>
      <c r="FP13" s="40"/>
      <c r="FQ13" s="39"/>
      <c r="FR13" s="39"/>
      <c r="FS13" s="40"/>
      <c r="FT13" s="39"/>
      <c r="FU13" s="39"/>
      <c r="FV13" s="40"/>
      <c r="FW13" s="39"/>
      <c r="FX13" s="39"/>
      <c r="FY13" s="40"/>
      <c r="FZ13" s="39"/>
      <c r="GA13" s="39"/>
      <c r="GB13" s="40"/>
      <c r="GC13" s="39"/>
      <c r="GD13" s="39"/>
      <c r="GE13" s="40"/>
      <c r="GF13" s="39"/>
      <c r="GG13" s="39"/>
      <c r="GH13" s="40"/>
      <c r="GI13" s="39"/>
      <c r="GJ13" s="39"/>
      <c r="GK13" s="40"/>
      <c r="GL13" s="39"/>
      <c r="GM13" s="39"/>
      <c r="GN13" s="40"/>
      <c r="GO13" s="39"/>
      <c r="GP13" s="39"/>
      <c r="GQ13" s="40"/>
      <c r="GR13" s="39"/>
      <c r="GS13" s="39"/>
      <c r="GT13" s="40"/>
      <c r="GU13" s="39"/>
      <c r="GV13" s="39"/>
      <c r="GW13" s="40"/>
      <c r="GX13" s="39"/>
      <c r="GY13" s="39"/>
      <c r="GZ13" s="40"/>
      <c r="HA13" s="39"/>
      <c r="HB13" s="39"/>
      <c r="HC13" s="40"/>
      <c r="HD13" s="39"/>
      <c r="HE13" s="39"/>
      <c r="HF13" s="40"/>
      <c r="HG13" s="39"/>
      <c r="HH13" s="39"/>
      <c r="HI13" s="40"/>
      <c r="HJ13" s="39"/>
      <c r="HK13" s="39"/>
      <c r="HL13" s="40"/>
      <c r="HM13" s="39"/>
      <c r="HN13" s="39"/>
      <c r="HO13" s="40"/>
      <c r="HP13" s="39"/>
      <c r="HQ13" s="39"/>
      <c r="HR13" s="40"/>
      <c r="HS13" s="39"/>
      <c r="HT13" s="39"/>
      <c r="HU13" s="40"/>
      <c r="HV13" s="39"/>
      <c r="HW13" s="39"/>
      <c r="HX13" s="40"/>
      <c r="HY13" s="39"/>
      <c r="HZ13" s="39"/>
      <c r="IA13" s="40"/>
      <c r="IB13" s="39"/>
      <c r="IC13" s="39"/>
      <c r="ID13" s="40"/>
      <c r="IE13" s="39"/>
      <c r="IF13" s="39"/>
      <c r="IG13" s="40"/>
      <c r="IH13" s="39"/>
      <c r="II13" s="39"/>
      <c r="IJ13" s="40"/>
      <c r="IK13" s="39"/>
      <c r="IL13" s="39"/>
      <c r="IM13" s="40"/>
      <c r="IN13" s="39"/>
      <c r="IO13" s="39"/>
      <c r="IP13" s="40"/>
      <c r="IQ13" s="39"/>
      <c r="IR13" s="39"/>
      <c r="IS13" s="40"/>
      <c r="IT13" s="39"/>
      <c r="IU13" s="39"/>
      <c r="IV13" s="40"/>
    </row>
    <row r="14" spans="1:8" s="4" customFormat="1" ht="27" customHeight="1">
      <c r="A14" s="22">
        <v>8</v>
      </c>
      <c r="B14" s="25" t="s">
        <v>24</v>
      </c>
      <c r="C14" s="23">
        <f t="shared" si="7"/>
        <v>100</v>
      </c>
      <c r="D14" s="24">
        <v>10</v>
      </c>
      <c r="E14" s="24"/>
      <c r="F14" s="24"/>
      <c r="G14" s="24">
        <f t="shared" si="8"/>
        <v>100</v>
      </c>
      <c r="H14" s="24">
        <f t="shared" si="9"/>
        <v>10</v>
      </c>
    </row>
    <row r="15" spans="1:8" s="3" customFormat="1" ht="27" customHeight="1">
      <c r="A15" s="22">
        <v>9</v>
      </c>
      <c r="B15" s="25" t="s">
        <v>160</v>
      </c>
      <c r="C15" s="23">
        <f t="shared" si="7"/>
        <v>120</v>
      </c>
      <c r="D15" s="24">
        <v>12</v>
      </c>
      <c r="E15" s="24"/>
      <c r="F15" s="24"/>
      <c r="G15" s="24">
        <f t="shared" si="8"/>
        <v>120</v>
      </c>
      <c r="H15" s="24">
        <f t="shared" si="9"/>
        <v>12</v>
      </c>
    </row>
    <row r="16" spans="1:8" s="5" customFormat="1" ht="27" customHeight="1">
      <c r="A16" s="22">
        <v>10</v>
      </c>
      <c r="B16" s="19" t="s">
        <v>35</v>
      </c>
      <c r="C16" s="19">
        <f aca="true" t="shared" si="10" ref="C16:H16">SUM(C17:C18)</f>
        <v>800</v>
      </c>
      <c r="D16" s="19">
        <f t="shared" si="10"/>
        <v>80</v>
      </c>
      <c r="E16" s="19"/>
      <c r="F16" s="19"/>
      <c r="G16" s="19">
        <f t="shared" si="10"/>
        <v>800</v>
      </c>
      <c r="H16" s="19">
        <f t="shared" si="10"/>
        <v>80</v>
      </c>
    </row>
    <row r="17" spans="1:8" s="4" customFormat="1" ht="27" customHeight="1">
      <c r="A17" s="22">
        <v>11</v>
      </c>
      <c r="B17" s="26" t="s">
        <v>38</v>
      </c>
      <c r="C17" s="23">
        <f aca="true" t="shared" si="11" ref="C17:C24">D17*10</f>
        <v>150</v>
      </c>
      <c r="D17" s="24">
        <v>15</v>
      </c>
      <c r="E17" s="24"/>
      <c r="F17" s="24"/>
      <c r="G17" s="24">
        <f aca="true" t="shared" si="12" ref="G17:G24">E17+C17</f>
        <v>150</v>
      </c>
      <c r="H17" s="24">
        <f aca="true" t="shared" si="13" ref="H17:H24">D17+F17</f>
        <v>15</v>
      </c>
    </row>
    <row r="18" spans="1:8" s="5" customFormat="1" ht="27" customHeight="1">
      <c r="A18" s="22">
        <v>12</v>
      </c>
      <c r="B18" s="26" t="s">
        <v>39</v>
      </c>
      <c r="C18" s="23">
        <f t="shared" si="11"/>
        <v>650</v>
      </c>
      <c r="D18" s="24">
        <v>65</v>
      </c>
      <c r="E18" s="24"/>
      <c r="F18" s="24"/>
      <c r="G18" s="24">
        <f t="shared" si="12"/>
        <v>650</v>
      </c>
      <c r="H18" s="24">
        <f t="shared" si="13"/>
        <v>65</v>
      </c>
    </row>
    <row r="19" spans="1:8" s="4" customFormat="1" ht="27" customHeight="1">
      <c r="A19" s="22">
        <v>13</v>
      </c>
      <c r="B19" s="19" t="s">
        <v>45</v>
      </c>
      <c r="C19" s="19">
        <f aca="true" t="shared" si="14" ref="C19:H19">SUM(C20:C24)</f>
        <v>2610</v>
      </c>
      <c r="D19" s="19">
        <f t="shared" si="14"/>
        <v>261</v>
      </c>
      <c r="E19" s="19">
        <f t="shared" si="14"/>
        <v>60</v>
      </c>
      <c r="F19" s="19">
        <f t="shared" si="14"/>
        <v>6</v>
      </c>
      <c r="G19" s="19">
        <f t="shared" si="14"/>
        <v>2670</v>
      </c>
      <c r="H19" s="19">
        <f t="shared" si="14"/>
        <v>267</v>
      </c>
    </row>
    <row r="20" spans="1:8" s="5" customFormat="1" ht="27" customHeight="1">
      <c r="A20" s="22">
        <v>14</v>
      </c>
      <c r="B20" s="23" t="s">
        <v>48</v>
      </c>
      <c r="C20" s="23">
        <f t="shared" si="11"/>
        <v>980</v>
      </c>
      <c r="D20" s="24">
        <v>98</v>
      </c>
      <c r="E20" s="24"/>
      <c r="F20" s="24"/>
      <c r="G20" s="24">
        <f t="shared" si="12"/>
        <v>980</v>
      </c>
      <c r="H20" s="24">
        <f t="shared" si="13"/>
        <v>98</v>
      </c>
    </row>
    <row r="21" spans="1:8" s="5" customFormat="1" ht="27" customHeight="1">
      <c r="A21" s="22">
        <v>15</v>
      </c>
      <c r="B21" s="23" t="s">
        <v>47</v>
      </c>
      <c r="C21" s="23">
        <f t="shared" si="11"/>
        <v>310</v>
      </c>
      <c r="D21" s="24">
        <v>31</v>
      </c>
      <c r="E21" s="24">
        <f>F21*10</f>
        <v>30</v>
      </c>
      <c r="F21" s="24">
        <v>3</v>
      </c>
      <c r="G21" s="24">
        <f t="shared" si="12"/>
        <v>340</v>
      </c>
      <c r="H21" s="24">
        <f t="shared" si="13"/>
        <v>34</v>
      </c>
    </row>
    <row r="22" spans="1:8" s="5" customFormat="1" ht="27" customHeight="1">
      <c r="A22" s="22">
        <v>16</v>
      </c>
      <c r="B22" s="23" t="s">
        <v>46</v>
      </c>
      <c r="C22" s="23">
        <f t="shared" si="11"/>
        <v>890</v>
      </c>
      <c r="D22" s="24">
        <v>89</v>
      </c>
      <c r="E22" s="24"/>
      <c r="F22" s="24"/>
      <c r="G22" s="24">
        <f t="shared" si="12"/>
        <v>890</v>
      </c>
      <c r="H22" s="24">
        <f t="shared" si="13"/>
        <v>89</v>
      </c>
    </row>
    <row r="23" spans="1:8" s="5" customFormat="1" ht="27" customHeight="1">
      <c r="A23" s="22">
        <v>17</v>
      </c>
      <c r="B23" s="24" t="s">
        <v>51</v>
      </c>
      <c r="C23" s="23">
        <f t="shared" si="11"/>
        <v>140</v>
      </c>
      <c r="D23" s="24">
        <v>14</v>
      </c>
      <c r="E23" s="24"/>
      <c r="F23" s="24"/>
      <c r="G23" s="24">
        <f t="shared" si="12"/>
        <v>140</v>
      </c>
      <c r="H23" s="24">
        <f t="shared" si="13"/>
        <v>14</v>
      </c>
    </row>
    <row r="24" spans="1:8" s="5" customFormat="1" ht="27" customHeight="1">
      <c r="A24" s="22">
        <v>18</v>
      </c>
      <c r="B24" s="23" t="s">
        <v>49</v>
      </c>
      <c r="C24" s="23">
        <f t="shared" si="11"/>
        <v>290</v>
      </c>
      <c r="D24" s="24">
        <v>29</v>
      </c>
      <c r="E24" s="24">
        <f>F24*10</f>
        <v>30</v>
      </c>
      <c r="F24" s="24">
        <v>3</v>
      </c>
      <c r="G24" s="24">
        <f t="shared" si="12"/>
        <v>320</v>
      </c>
      <c r="H24" s="24">
        <f t="shared" si="13"/>
        <v>32</v>
      </c>
    </row>
    <row r="25" spans="1:8" s="5" customFormat="1" ht="27" customHeight="1">
      <c r="A25" s="22">
        <v>19</v>
      </c>
      <c r="B25" s="19" t="s">
        <v>54</v>
      </c>
      <c r="C25" s="19">
        <f aca="true" t="shared" si="15" ref="C25:H25">SUM(C26:C31)</f>
        <v>5000</v>
      </c>
      <c r="D25" s="19">
        <f t="shared" si="15"/>
        <v>500</v>
      </c>
      <c r="E25" s="19">
        <f t="shared" si="15"/>
        <v>160</v>
      </c>
      <c r="F25" s="19">
        <f t="shared" si="15"/>
        <v>136</v>
      </c>
      <c r="G25" s="19">
        <f t="shared" si="15"/>
        <v>5160</v>
      </c>
      <c r="H25" s="19">
        <f t="shared" si="15"/>
        <v>636</v>
      </c>
    </row>
    <row r="26" spans="1:8" s="4" customFormat="1" ht="27" customHeight="1">
      <c r="A26" s="22">
        <v>20</v>
      </c>
      <c r="B26" s="23" t="s">
        <v>161</v>
      </c>
      <c r="C26" s="23">
        <f aca="true" t="shared" si="16" ref="C26:C31">D26*10</f>
        <v>120</v>
      </c>
      <c r="D26" s="24">
        <v>12</v>
      </c>
      <c r="E26" s="24"/>
      <c r="F26" s="24"/>
      <c r="G26" s="24">
        <f aca="true" t="shared" si="17" ref="G26:G31">E26+C26</f>
        <v>120</v>
      </c>
      <c r="H26" s="24">
        <f aca="true" t="shared" si="18" ref="H26:H31">D26+F26</f>
        <v>12</v>
      </c>
    </row>
    <row r="27" spans="1:8" s="5" customFormat="1" ht="27" customHeight="1">
      <c r="A27" s="22">
        <v>21</v>
      </c>
      <c r="B27" s="23" t="s">
        <v>55</v>
      </c>
      <c r="C27" s="23">
        <f t="shared" si="16"/>
        <v>260</v>
      </c>
      <c r="D27" s="24">
        <v>26</v>
      </c>
      <c r="E27" s="24"/>
      <c r="F27" s="24"/>
      <c r="G27" s="24">
        <f t="shared" si="17"/>
        <v>260</v>
      </c>
      <c r="H27" s="24">
        <f t="shared" si="18"/>
        <v>26</v>
      </c>
    </row>
    <row r="28" spans="1:8" s="5" customFormat="1" ht="27" customHeight="1">
      <c r="A28" s="22">
        <v>22</v>
      </c>
      <c r="B28" s="23" t="s">
        <v>162</v>
      </c>
      <c r="C28" s="23">
        <f t="shared" si="16"/>
        <v>420</v>
      </c>
      <c r="D28" s="24">
        <v>42</v>
      </c>
      <c r="E28" s="24">
        <f aca="true" t="shared" si="19" ref="E28:E34">F28*10</f>
        <v>40</v>
      </c>
      <c r="F28" s="24">
        <v>4</v>
      </c>
      <c r="G28" s="24">
        <f t="shared" si="17"/>
        <v>460</v>
      </c>
      <c r="H28" s="24">
        <f t="shared" si="18"/>
        <v>46</v>
      </c>
    </row>
    <row r="29" spans="1:8" s="5" customFormat="1" ht="27" customHeight="1">
      <c r="A29" s="22">
        <v>23</v>
      </c>
      <c r="B29" s="23" t="s">
        <v>58</v>
      </c>
      <c r="C29" s="23">
        <f t="shared" si="16"/>
        <v>1320</v>
      </c>
      <c r="D29" s="24">
        <v>132</v>
      </c>
      <c r="E29" s="24"/>
      <c r="F29" s="24">
        <v>60</v>
      </c>
      <c r="G29" s="24">
        <f t="shared" si="17"/>
        <v>1320</v>
      </c>
      <c r="H29" s="24">
        <f t="shared" si="18"/>
        <v>192</v>
      </c>
    </row>
    <row r="30" spans="1:8" s="5" customFormat="1" ht="27" customHeight="1">
      <c r="A30" s="22">
        <v>24</v>
      </c>
      <c r="B30" s="24" t="s">
        <v>56</v>
      </c>
      <c r="C30" s="23">
        <f t="shared" si="16"/>
        <v>1760</v>
      </c>
      <c r="D30" s="24">
        <v>176</v>
      </c>
      <c r="E30" s="24"/>
      <c r="F30" s="24">
        <v>60</v>
      </c>
      <c r="G30" s="24">
        <f t="shared" si="17"/>
        <v>1760</v>
      </c>
      <c r="H30" s="24">
        <f t="shared" si="18"/>
        <v>236</v>
      </c>
    </row>
    <row r="31" spans="1:8" s="5" customFormat="1" ht="27" customHeight="1">
      <c r="A31" s="22">
        <v>25</v>
      </c>
      <c r="B31" s="24" t="s">
        <v>57</v>
      </c>
      <c r="C31" s="23">
        <f t="shared" si="16"/>
        <v>1120</v>
      </c>
      <c r="D31" s="24">
        <v>112</v>
      </c>
      <c r="E31" s="24">
        <f t="shared" si="19"/>
        <v>120</v>
      </c>
      <c r="F31" s="24">
        <v>12</v>
      </c>
      <c r="G31" s="24">
        <f t="shared" si="17"/>
        <v>1240</v>
      </c>
      <c r="H31" s="24">
        <f t="shared" si="18"/>
        <v>124</v>
      </c>
    </row>
    <row r="32" spans="1:8" s="5" customFormat="1" ht="27" customHeight="1">
      <c r="A32" s="22">
        <v>26</v>
      </c>
      <c r="B32" s="19" t="s">
        <v>59</v>
      </c>
      <c r="C32" s="19">
        <f aca="true" t="shared" si="20" ref="C32:H32">SUM(C33:C35)</f>
        <v>1790</v>
      </c>
      <c r="D32" s="19">
        <f t="shared" si="20"/>
        <v>179</v>
      </c>
      <c r="E32" s="19">
        <f t="shared" si="20"/>
        <v>100</v>
      </c>
      <c r="F32" s="19">
        <f t="shared" si="20"/>
        <v>10</v>
      </c>
      <c r="G32" s="19">
        <f t="shared" si="20"/>
        <v>1890</v>
      </c>
      <c r="H32" s="19">
        <f t="shared" si="20"/>
        <v>189</v>
      </c>
    </row>
    <row r="33" spans="1:8" s="5" customFormat="1" ht="27" customHeight="1">
      <c r="A33" s="22">
        <v>27</v>
      </c>
      <c r="B33" s="23" t="s">
        <v>64</v>
      </c>
      <c r="C33" s="23">
        <f aca="true" t="shared" si="21" ref="C33:C35">D33*10</f>
        <v>620</v>
      </c>
      <c r="D33" s="24">
        <v>62</v>
      </c>
      <c r="E33" s="24">
        <f t="shared" si="19"/>
        <v>70</v>
      </c>
      <c r="F33" s="24">
        <v>7</v>
      </c>
      <c r="G33" s="24">
        <f aca="true" t="shared" si="22" ref="G33:G35">E33+C33</f>
        <v>690</v>
      </c>
      <c r="H33" s="24">
        <f aca="true" t="shared" si="23" ref="H33:H35">D33+F33</f>
        <v>69</v>
      </c>
    </row>
    <row r="34" spans="1:8" s="5" customFormat="1" ht="27" customHeight="1">
      <c r="A34" s="22">
        <v>28</v>
      </c>
      <c r="B34" s="23" t="s">
        <v>63</v>
      </c>
      <c r="C34" s="23">
        <f t="shared" si="21"/>
        <v>370</v>
      </c>
      <c r="D34" s="24">
        <v>37</v>
      </c>
      <c r="E34" s="24">
        <f t="shared" si="19"/>
        <v>30</v>
      </c>
      <c r="F34" s="24">
        <v>3</v>
      </c>
      <c r="G34" s="24">
        <f t="shared" si="22"/>
        <v>400</v>
      </c>
      <c r="H34" s="24">
        <f t="shared" si="23"/>
        <v>40</v>
      </c>
    </row>
    <row r="35" spans="1:8" s="4" customFormat="1" ht="27" customHeight="1">
      <c r="A35" s="22">
        <v>29</v>
      </c>
      <c r="B35" s="23" t="s">
        <v>66</v>
      </c>
      <c r="C35" s="23">
        <f t="shared" si="21"/>
        <v>800</v>
      </c>
      <c r="D35" s="24">
        <v>80</v>
      </c>
      <c r="E35" s="24"/>
      <c r="F35" s="24"/>
      <c r="G35" s="24">
        <f t="shared" si="22"/>
        <v>800</v>
      </c>
      <c r="H35" s="24">
        <f t="shared" si="23"/>
        <v>80</v>
      </c>
    </row>
    <row r="36" spans="1:8" s="4" customFormat="1" ht="27" customHeight="1">
      <c r="A36" s="22">
        <v>30</v>
      </c>
      <c r="B36" s="19" t="s">
        <v>27</v>
      </c>
      <c r="C36" s="19">
        <f aca="true" t="shared" si="24" ref="C36:H36">SUM(C37:C43)</f>
        <v>3440</v>
      </c>
      <c r="D36" s="19">
        <f t="shared" si="24"/>
        <v>344</v>
      </c>
      <c r="E36" s="19">
        <f t="shared" si="24"/>
        <v>30</v>
      </c>
      <c r="F36" s="19">
        <f t="shared" si="24"/>
        <v>3</v>
      </c>
      <c r="G36" s="19">
        <f t="shared" si="24"/>
        <v>3470</v>
      </c>
      <c r="H36" s="19">
        <f t="shared" si="24"/>
        <v>347</v>
      </c>
    </row>
    <row r="37" spans="1:8" s="4" customFormat="1" ht="27" customHeight="1">
      <c r="A37" s="22">
        <v>31</v>
      </c>
      <c r="B37" s="27" t="s">
        <v>28</v>
      </c>
      <c r="C37" s="23">
        <f aca="true" t="shared" si="25" ref="C37:C43">D37*10</f>
        <v>210</v>
      </c>
      <c r="D37" s="24">
        <v>21</v>
      </c>
      <c r="E37" s="24"/>
      <c r="F37" s="24"/>
      <c r="G37" s="24">
        <f aca="true" t="shared" si="26" ref="G37:G43">E37+C37</f>
        <v>210</v>
      </c>
      <c r="H37" s="24">
        <f aca="true" t="shared" si="27" ref="H37:H43">D37+F37</f>
        <v>21</v>
      </c>
    </row>
    <row r="38" spans="1:8" s="5" customFormat="1" ht="27" customHeight="1">
      <c r="A38" s="22">
        <v>32</v>
      </c>
      <c r="B38" s="28" t="s">
        <v>163</v>
      </c>
      <c r="C38" s="23">
        <f t="shared" si="25"/>
        <v>110</v>
      </c>
      <c r="D38" s="24">
        <v>11</v>
      </c>
      <c r="E38" s="24">
        <f>F38*10</f>
        <v>10</v>
      </c>
      <c r="F38" s="24">
        <v>1</v>
      </c>
      <c r="G38" s="24">
        <f t="shared" si="26"/>
        <v>120</v>
      </c>
      <c r="H38" s="24">
        <f t="shared" si="27"/>
        <v>12</v>
      </c>
    </row>
    <row r="39" spans="1:8" s="5" customFormat="1" ht="27" customHeight="1">
      <c r="A39" s="22">
        <v>33</v>
      </c>
      <c r="B39" s="29" t="s">
        <v>31</v>
      </c>
      <c r="C39" s="23">
        <f t="shared" si="25"/>
        <v>220</v>
      </c>
      <c r="D39" s="24">
        <v>22</v>
      </c>
      <c r="E39" s="24"/>
      <c r="F39" s="24"/>
      <c r="G39" s="24">
        <f t="shared" si="26"/>
        <v>220</v>
      </c>
      <c r="H39" s="24">
        <f t="shared" si="27"/>
        <v>22</v>
      </c>
    </row>
    <row r="40" spans="1:8" s="5" customFormat="1" ht="27" customHeight="1">
      <c r="A40" s="22">
        <v>34</v>
      </c>
      <c r="B40" s="29" t="s">
        <v>30</v>
      </c>
      <c r="C40" s="23">
        <f t="shared" si="25"/>
        <v>120</v>
      </c>
      <c r="D40" s="24">
        <v>12</v>
      </c>
      <c r="E40" s="24"/>
      <c r="F40" s="24"/>
      <c r="G40" s="24">
        <f t="shared" si="26"/>
        <v>120</v>
      </c>
      <c r="H40" s="24">
        <f t="shared" si="27"/>
        <v>12</v>
      </c>
    </row>
    <row r="41" spans="1:8" s="5" customFormat="1" ht="27" customHeight="1">
      <c r="A41" s="22">
        <v>35</v>
      </c>
      <c r="B41" s="29" t="s">
        <v>32</v>
      </c>
      <c r="C41" s="23">
        <f t="shared" si="25"/>
        <v>880</v>
      </c>
      <c r="D41" s="24">
        <v>88</v>
      </c>
      <c r="E41" s="24"/>
      <c r="F41" s="24"/>
      <c r="G41" s="24">
        <f t="shared" si="26"/>
        <v>880</v>
      </c>
      <c r="H41" s="24">
        <f t="shared" si="27"/>
        <v>88</v>
      </c>
    </row>
    <row r="42" spans="1:8" s="5" customFormat="1" ht="27" customHeight="1">
      <c r="A42" s="22">
        <v>36</v>
      </c>
      <c r="B42" s="29" t="s">
        <v>33</v>
      </c>
      <c r="C42" s="23">
        <f t="shared" si="25"/>
        <v>1650</v>
      </c>
      <c r="D42" s="24">
        <v>165</v>
      </c>
      <c r="E42" s="24"/>
      <c r="F42" s="24"/>
      <c r="G42" s="24">
        <f t="shared" si="26"/>
        <v>1650</v>
      </c>
      <c r="H42" s="24">
        <f t="shared" si="27"/>
        <v>165</v>
      </c>
    </row>
    <row r="43" spans="1:8" s="5" customFormat="1" ht="27" customHeight="1">
      <c r="A43" s="22">
        <v>37</v>
      </c>
      <c r="B43" s="29" t="s">
        <v>34</v>
      </c>
      <c r="C43" s="23">
        <f t="shared" si="25"/>
        <v>250</v>
      </c>
      <c r="D43" s="24">
        <v>25</v>
      </c>
      <c r="E43" s="24">
        <f aca="true" t="shared" si="28" ref="E43:E50">F43*10</f>
        <v>20</v>
      </c>
      <c r="F43" s="24">
        <v>2</v>
      </c>
      <c r="G43" s="24">
        <f t="shared" si="26"/>
        <v>270</v>
      </c>
      <c r="H43" s="24">
        <f t="shared" si="27"/>
        <v>27</v>
      </c>
    </row>
    <row r="44" spans="1:8" s="5" customFormat="1" ht="27" customHeight="1">
      <c r="A44" s="22">
        <v>38</v>
      </c>
      <c r="B44" s="19" t="s">
        <v>67</v>
      </c>
      <c r="C44" s="19">
        <f aca="true" t="shared" si="29" ref="C44:H44">SUM(C45:C50)</f>
        <v>1640</v>
      </c>
      <c r="D44" s="19">
        <f t="shared" si="29"/>
        <v>164</v>
      </c>
      <c r="E44" s="19">
        <f t="shared" si="29"/>
        <v>160</v>
      </c>
      <c r="F44" s="19">
        <f t="shared" si="29"/>
        <v>16</v>
      </c>
      <c r="G44" s="19">
        <f t="shared" si="29"/>
        <v>1800</v>
      </c>
      <c r="H44" s="19">
        <f t="shared" si="29"/>
        <v>180</v>
      </c>
    </row>
    <row r="45" spans="1:8" s="5" customFormat="1" ht="27" customHeight="1">
      <c r="A45" s="22">
        <v>39</v>
      </c>
      <c r="B45" s="23" t="s">
        <v>70</v>
      </c>
      <c r="C45" s="23">
        <f aca="true" t="shared" si="30" ref="C45:C50">D45*10</f>
        <v>110</v>
      </c>
      <c r="D45" s="24">
        <v>11</v>
      </c>
      <c r="E45" s="24">
        <f t="shared" si="28"/>
        <v>10</v>
      </c>
      <c r="F45" s="24">
        <v>1</v>
      </c>
      <c r="G45" s="24">
        <f aca="true" t="shared" si="31" ref="G45:G50">E45+C45</f>
        <v>120</v>
      </c>
      <c r="H45" s="24">
        <f aca="true" t="shared" si="32" ref="H45:H50">D45+F45</f>
        <v>12</v>
      </c>
    </row>
    <row r="46" spans="1:8" s="5" customFormat="1" ht="27" customHeight="1">
      <c r="A46" s="22">
        <v>40</v>
      </c>
      <c r="B46" s="23" t="s">
        <v>72</v>
      </c>
      <c r="C46" s="23">
        <f t="shared" si="30"/>
        <v>170</v>
      </c>
      <c r="D46" s="24">
        <v>17</v>
      </c>
      <c r="E46" s="24">
        <f t="shared" si="28"/>
        <v>10</v>
      </c>
      <c r="F46" s="24">
        <v>1</v>
      </c>
      <c r="G46" s="24">
        <f t="shared" si="31"/>
        <v>180</v>
      </c>
      <c r="H46" s="24">
        <f t="shared" si="32"/>
        <v>18</v>
      </c>
    </row>
    <row r="47" spans="1:8" s="5" customFormat="1" ht="27" customHeight="1">
      <c r="A47" s="22">
        <v>41</v>
      </c>
      <c r="B47" s="23" t="s">
        <v>74</v>
      </c>
      <c r="C47" s="23">
        <f t="shared" si="30"/>
        <v>310</v>
      </c>
      <c r="D47" s="24">
        <v>31</v>
      </c>
      <c r="E47" s="24">
        <f t="shared" si="28"/>
        <v>30</v>
      </c>
      <c r="F47" s="24">
        <v>3</v>
      </c>
      <c r="G47" s="24">
        <f t="shared" si="31"/>
        <v>340</v>
      </c>
      <c r="H47" s="24">
        <f t="shared" si="32"/>
        <v>34</v>
      </c>
    </row>
    <row r="48" spans="1:8" s="5" customFormat="1" ht="27" customHeight="1">
      <c r="A48" s="22">
        <v>42</v>
      </c>
      <c r="B48" s="23" t="s">
        <v>76</v>
      </c>
      <c r="C48" s="23">
        <f t="shared" si="30"/>
        <v>380</v>
      </c>
      <c r="D48" s="24">
        <v>38</v>
      </c>
      <c r="E48" s="24">
        <f t="shared" si="28"/>
        <v>40</v>
      </c>
      <c r="F48" s="24">
        <v>4</v>
      </c>
      <c r="G48" s="24">
        <f t="shared" si="31"/>
        <v>420</v>
      </c>
      <c r="H48" s="24">
        <f t="shared" si="32"/>
        <v>42</v>
      </c>
    </row>
    <row r="49" spans="1:8" s="5" customFormat="1" ht="27" customHeight="1">
      <c r="A49" s="22">
        <v>43</v>
      </c>
      <c r="B49" s="23" t="s">
        <v>77</v>
      </c>
      <c r="C49" s="23">
        <f t="shared" si="30"/>
        <v>460</v>
      </c>
      <c r="D49" s="24">
        <v>46</v>
      </c>
      <c r="E49" s="24">
        <f t="shared" si="28"/>
        <v>50</v>
      </c>
      <c r="F49" s="24">
        <v>5</v>
      </c>
      <c r="G49" s="24">
        <f t="shared" si="31"/>
        <v>510</v>
      </c>
      <c r="H49" s="24">
        <f t="shared" si="32"/>
        <v>51</v>
      </c>
    </row>
    <row r="50" spans="1:8" s="5" customFormat="1" ht="27" customHeight="1">
      <c r="A50" s="22">
        <v>44</v>
      </c>
      <c r="B50" s="23" t="s">
        <v>75</v>
      </c>
      <c r="C50" s="23">
        <f t="shared" si="30"/>
        <v>210</v>
      </c>
      <c r="D50" s="24">
        <v>21</v>
      </c>
      <c r="E50" s="24">
        <f t="shared" si="28"/>
        <v>20</v>
      </c>
      <c r="F50" s="24">
        <v>2</v>
      </c>
      <c r="G50" s="24">
        <f t="shared" si="31"/>
        <v>230</v>
      </c>
      <c r="H50" s="24">
        <f t="shared" si="32"/>
        <v>23</v>
      </c>
    </row>
    <row r="51" spans="1:8" s="5" customFormat="1" ht="27" customHeight="1">
      <c r="A51" s="22">
        <v>45</v>
      </c>
      <c r="B51" s="19" t="s">
        <v>78</v>
      </c>
      <c r="C51" s="19">
        <f aca="true" t="shared" si="33" ref="C51:H51">SUM(C52:C52)</f>
        <v>110</v>
      </c>
      <c r="D51" s="19">
        <f t="shared" si="33"/>
        <v>11</v>
      </c>
      <c r="E51" s="19">
        <f t="shared" si="33"/>
        <v>10</v>
      </c>
      <c r="F51" s="19">
        <f t="shared" si="33"/>
        <v>1</v>
      </c>
      <c r="G51" s="19">
        <f t="shared" si="33"/>
        <v>120</v>
      </c>
      <c r="H51" s="19">
        <f t="shared" si="33"/>
        <v>12</v>
      </c>
    </row>
    <row r="52" spans="1:8" s="5" customFormat="1" ht="27" customHeight="1">
      <c r="A52" s="22">
        <v>46</v>
      </c>
      <c r="B52" s="23" t="s">
        <v>80</v>
      </c>
      <c r="C52" s="23">
        <f aca="true" t="shared" si="34" ref="C52:C59">D52*10</f>
        <v>110</v>
      </c>
      <c r="D52" s="24">
        <v>11</v>
      </c>
      <c r="E52" s="24">
        <f>F52*10</f>
        <v>10</v>
      </c>
      <c r="F52" s="24">
        <v>1</v>
      </c>
      <c r="G52" s="24">
        <f aca="true" t="shared" si="35" ref="G52:G59">E52+C52</f>
        <v>120</v>
      </c>
      <c r="H52" s="24">
        <f aca="true" t="shared" si="36" ref="H52:H59">D52+F52</f>
        <v>12</v>
      </c>
    </row>
    <row r="53" spans="1:8" s="5" customFormat="1" ht="27" customHeight="1">
      <c r="A53" s="22">
        <v>47</v>
      </c>
      <c r="B53" s="19" t="s">
        <v>95</v>
      </c>
      <c r="C53" s="19">
        <f aca="true" t="shared" si="37" ref="C53:H53">SUM(C54:C56)</f>
        <v>850</v>
      </c>
      <c r="D53" s="19">
        <f t="shared" si="37"/>
        <v>85</v>
      </c>
      <c r="E53" s="19">
        <f t="shared" si="37"/>
        <v>20</v>
      </c>
      <c r="F53" s="19">
        <f t="shared" si="37"/>
        <v>2</v>
      </c>
      <c r="G53" s="19">
        <f t="shared" si="37"/>
        <v>870</v>
      </c>
      <c r="H53" s="19">
        <f t="shared" si="37"/>
        <v>87</v>
      </c>
    </row>
    <row r="54" spans="1:8" s="5" customFormat="1" ht="27" customHeight="1">
      <c r="A54" s="22">
        <v>48</v>
      </c>
      <c r="B54" s="23" t="s">
        <v>98</v>
      </c>
      <c r="C54" s="23">
        <f t="shared" si="34"/>
        <v>380</v>
      </c>
      <c r="D54" s="24">
        <v>38</v>
      </c>
      <c r="E54" s="24"/>
      <c r="F54" s="24"/>
      <c r="G54" s="24">
        <f t="shared" si="35"/>
        <v>380</v>
      </c>
      <c r="H54" s="24">
        <f t="shared" si="36"/>
        <v>38</v>
      </c>
    </row>
    <row r="55" spans="1:8" s="5" customFormat="1" ht="27" customHeight="1">
      <c r="A55" s="22">
        <v>49</v>
      </c>
      <c r="B55" s="23" t="s">
        <v>97</v>
      </c>
      <c r="C55" s="23">
        <f t="shared" si="34"/>
        <v>140</v>
      </c>
      <c r="D55" s="24">
        <v>14</v>
      </c>
      <c r="E55" s="24">
        <f>F55*10</f>
        <v>20</v>
      </c>
      <c r="F55" s="24">
        <v>2</v>
      </c>
      <c r="G55" s="24">
        <f t="shared" si="35"/>
        <v>160</v>
      </c>
      <c r="H55" s="24">
        <f t="shared" si="36"/>
        <v>16</v>
      </c>
    </row>
    <row r="56" spans="1:8" s="5" customFormat="1" ht="27" customHeight="1">
      <c r="A56" s="22">
        <v>50</v>
      </c>
      <c r="B56" s="23" t="s">
        <v>96</v>
      </c>
      <c r="C56" s="23">
        <f t="shared" si="34"/>
        <v>330</v>
      </c>
      <c r="D56" s="24">
        <v>33</v>
      </c>
      <c r="E56" s="24"/>
      <c r="F56" s="24"/>
      <c r="G56" s="24">
        <f t="shared" si="35"/>
        <v>330</v>
      </c>
      <c r="H56" s="24">
        <f t="shared" si="36"/>
        <v>33</v>
      </c>
    </row>
    <row r="57" spans="1:8" s="5" customFormat="1" ht="27" customHeight="1">
      <c r="A57" s="22">
        <v>51</v>
      </c>
      <c r="B57" s="19" t="s">
        <v>99</v>
      </c>
      <c r="C57" s="19">
        <f t="shared" si="34"/>
        <v>1130</v>
      </c>
      <c r="D57" s="30">
        <v>113</v>
      </c>
      <c r="E57" s="30"/>
      <c r="F57" s="30"/>
      <c r="G57" s="30">
        <f t="shared" si="35"/>
        <v>1130</v>
      </c>
      <c r="H57" s="30">
        <f t="shared" si="36"/>
        <v>113</v>
      </c>
    </row>
    <row r="58" spans="1:8" s="5" customFormat="1" ht="27" customHeight="1">
      <c r="A58" s="22">
        <v>52</v>
      </c>
      <c r="B58" s="19" t="s">
        <v>101</v>
      </c>
      <c r="C58" s="19">
        <f t="shared" si="34"/>
        <v>1920</v>
      </c>
      <c r="D58" s="30">
        <v>192</v>
      </c>
      <c r="E58" s="30"/>
      <c r="F58" s="30"/>
      <c r="G58" s="30">
        <f t="shared" si="35"/>
        <v>1920</v>
      </c>
      <c r="H58" s="30">
        <f t="shared" si="36"/>
        <v>192</v>
      </c>
    </row>
    <row r="59" spans="1:8" s="5" customFormat="1" ht="27" customHeight="1">
      <c r="A59" s="31">
        <v>53</v>
      </c>
      <c r="B59" s="32" t="s">
        <v>100</v>
      </c>
      <c r="C59" s="19">
        <f t="shared" si="34"/>
        <v>1040</v>
      </c>
      <c r="D59" s="30">
        <v>104</v>
      </c>
      <c r="E59" s="30"/>
      <c r="F59" s="30">
        <v>60</v>
      </c>
      <c r="G59" s="30">
        <f t="shared" si="35"/>
        <v>1040</v>
      </c>
      <c r="H59" s="30">
        <f t="shared" si="36"/>
        <v>164</v>
      </c>
    </row>
    <row r="60" spans="1:8" s="5" customFormat="1" ht="27.75" customHeight="1">
      <c r="A60" s="22" t="s">
        <v>125</v>
      </c>
      <c r="B60" s="22"/>
      <c r="C60" s="33" t="s">
        <v>164</v>
      </c>
      <c r="D60" s="34"/>
      <c r="E60" s="34"/>
      <c r="F60" s="34"/>
      <c r="G60" s="34"/>
      <c r="H60" s="38"/>
    </row>
  </sheetData>
  <sheetProtection/>
  <mergeCells count="11">
    <mergeCell ref="A1:B1"/>
    <mergeCell ref="B2:H2"/>
    <mergeCell ref="B3:H3"/>
    <mergeCell ref="C4:D4"/>
    <mergeCell ref="E4:F4"/>
    <mergeCell ref="G4:H4"/>
    <mergeCell ref="A6:B6"/>
    <mergeCell ref="A60:B60"/>
    <mergeCell ref="C60:H60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罗俊</cp:lastModifiedBy>
  <cp:lastPrinted>2016-10-21T17:54:55Z</cp:lastPrinted>
  <dcterms:created xsi:type="dcterms:W3CDTF">2015-02-19T00:16:33Z</dcterms:created>
  <dcterms:modified xsi:type="dcterms:W3CDTF">2023-11-12T11:26:59Z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2052-10.8.0.7204</vt:lpwstr>
  </property>
  <property fmtid="{D5CDD505-2E9C-101B-9397-08002B2CF9AE}" pid="3" name="I">
    <vt:lpwstr>C28DAD247D3544FDA8D741FC6CBA1A22_13</vt:lpwstr>
  </property>
  <property fmtid="{D5CDD505-2E9C-101B-9397-08002B2CF9AE}" pid="4" name="퀀_generated_2.-2147483648">
    <vt:i4>2052</vt:i4>
  </property>
</Properties>
</file>