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<sst xmlns="http://schemas.openxmlformats.org/spreadsheetml/2006/main" count="38">
  <si>
    <t>2018年一般公共预算支出经济分类情况表</t>
  </si>
  <si>
    <t>单位:万元</t>
  </si>
  <si>
    <t>项目</t>
  </si>
  <si>
    <t>总计</t>
  </si>
  <si>
    <t>工资福利支出</t>
  </si>
  <si>
    <t>商品和服务支出</t>
  </si>
  <si>
    <t>对个人和家庭的补助</t>
  </si>
  <si>
    <t>对企事业单位的补贴</t>
  </si>
  <si>
    <t>转移性支出</t>
  </si>
  <si>
    <t>债务利息支出</t>
  </si>
  <si>
    <t>基本建设支出</t>
  </si>
  <si>
    <t>其他资本性支出</t>
  </si>
  <si>
    <t>其他支出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</si>
  <si>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</si>
  <si>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</si>
  <si>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</si>
  <si>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</si>
  <si>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</si>
  <si>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</si>
  <si>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</si>
  <si>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</si>
  <si>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</si>
  <si>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</si>
  <si>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</si>
  <si>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</si>
  <si>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</si>
  <si>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</si>
  <si>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</si>
  <si>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</si>
  <si>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</si>
  <si>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</si>
  <si>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</si>
  <si>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</si>
  <si>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</si>
  <si>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二十二、债务付息支出</t>
  </si>
  <si>
    <t>二十三、债务发行费用支出</t>
  </si>
  <si>
    <t>二十四、其他支出</t>
  </si>
  <si>
    <t>支出总计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</si>
</sst>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b/>
      <sz val="16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5" fillId="18" borderId="10" applyNumberFormat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176" fontId="5" fillId="0" borderId="1" xfId="0" applyNumberFormat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2"/>
  <sheetViews>
    <sheetView tabSelected="1" workbookViewId="0">
      <selection activeCell="G17" sqref="G17"/>
    </sheetView>
  </sheetViews>
  <sheetFormatPr defaultColWidth="9" defaultRowHeight="14.25"/>
  <cols>
    <col min="1" max="1" width="35.5" style="1" customWidth="1"/>
    <col min="2" max="2" width="13.1" style="1" customWidth="1"/>
    <col min="3" max="3" width="10.5" style="1" customWidth="1"/>
    <col min="4" max="4" width="10.4" style="1" customWidth="1"/>
    <col min="5" max="5" width="14.2" style="1" customWidth="1"/>
    <col min="6" max="6" width="14.1" style="1" customWidth="1"/>
    <col min="7" max="7" width="7.9" style="1" customWidth="1"/>
    <col min="8" max="8" width="8.1" style="1" customWidth="1"/>
    <col min="9" max="9" width="8" style="1" customWidth="1"/>
    <col min="10" max="10" width="10.4" style="1" customWidth="1"/>
    <col min="11" max="11" width="10" style="1" customWidth="1"/>
    <col min="12" max="16384" width="9" style="1"/>
  </cols>
  <sheetData>
    <row r="1" s="1" customFormat="1" spans="1:1">
      <c r="A1" s="3"/>
    </row>
    <row r="2" s="1" customFormat="1" ht="21" customHeight="1" spans="1:11">
      <c r="A2" s="4" t="s">
        <v>0</v>
      </c>
      <c r="B2" s="4"/>
      <c r="C2" s="4"/>
      <c r="D2" s="4"/>
      <c r="E2" s="4"/>
      <c r="F2" s="4"/>
      <c r="G2" s="4"/>
      <c r="H2" s="5"/>
      <c r="I2" s="5"/>
      <c r="J2" s="5"/>
      <c r="K2" s="5"/>
    </row>
    <row r="3" s="1" customFormat="1" ht="20.25" customHeight="1" spans="1:11">
      <c r="A3" s="3"/>
      <c r="K3" s="12" t="s">
        <v>1</v>
      </c>
    </row>
    <row r="4" s="2" customFormat="1" ht="31.5" customHeight="1" spans="1:11">
      <c r="A4" s="6" t="s">
        <v>2</v>
      </c>
      <c r="B4" s="6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</row>
    <row r="5" s="1" customFormat="1" ht="20.1" customHeight="1" spans="1:11">
      <c r="A5" s="8" t="s">
        <v>13</v>
      </c>
      <c r="B5" s="8">
        <f t="shared" ref="B5:B12" si="0">SUM(C5:K5)</f>
        <v>74276</v>
      </c>
      <c r="C5" s="8">
        <f>14490+1334+3000+500+5000</f>
        <v>24324</v>
      </c>
      <c r="D5" s="8">
        <f>23306+4720+3000+500+5000</f>
        <v>36526</v>
      </c>
      <c r="E5" s="8">
        <f>4255+2999</f>
        <v>7254</v>
      </c>
      <c r="F5" s="8">
        <f>5040-1511</f>
        <v>3529</v>
      </c>
      <c r="G5" s="8"/>
      <c r="H5" s="8"/>
      <c r="I5" s="8"/>
      <c r="J5" s="8">
        <v>2643</v>
      </c>
      <c r="K5" s="8"/>
    </row>
    <row r="6" s="1" customFormat="1" ht="20.1" customHeight="1" spans="1:11">
      <c r="A6" s="8" t="s">
        <v>14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="1" customFormat="1" ht="20.1" customHeight="1" spans="1:11">
      <c r="A7" s="8" t="s">
        <v>15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s="1" customFormat="1" ht="20.1" customHeight="1" spans="1:11">
      <c r="A8" s="8" t="s">
        <v>16</v>
      </c>
      <c r="B8" s="8">
        <f t="shared" si="0"/>
        <v>26599</v>
      </c>
      <c r="C8" s="8">
        <f>5724+1500+2000+2000</f>
        <v>11224</v>
      </c>
      <c r="D8" s="8">
        <f>9821-3364+2000+2000</f>
        <v>10457</v>
      </c>
      <c r="E8" s="8">
        <v>2245</v>
      </c>
      <c r="F8" s="8"/>
      <c r="G8" s="8"/>
      <c r="H8" s="8"/>
      <c r="I8" s="8"/>
      <c r="J8" s="8">
        <v>2673</v>
      </c>
      <c r="K8" s="8"/>
    </row>
    <row r="9" s="1" customFormat="1" ht="20.1" customHeight="1" spans="1:11">
      <c r="A9" s="8" t="s">
        <v>17</v>
      </c>
      <c r="B9" s="8">
        <f t="shared" si="0"/>
        <v>124934</v>
      </c>
      <c r="C9" s="8">
        <f>49492+6815+3000+5000+1000+5000</f>
        <v>70307</v>
      </c>
      <c r="D9" s="8">
        <f>20137+4000+5000+1000+5000</f>
        <v>35137</v>
      </c>
      <c r="E9" s="8">
        <f>7321+185+2000</f>
        <v>9506</v>
      </c>
      <c r="F9" s="8"/>
      <c r="G9" s="8"/>
      <c r="H9" s="8"/>
      <c r="I9" s="8">
        <f>13000-12403+357</f>
        <v>954</v>
      </c>
      <c r="J9" s="8">
        <v>9030</v>
      </c>
      <c r="K9" s="8"/>
    </row>
    <row r="10" s="1" customFormat="1" ht="20.1" customHeight="1" spans="1:11">
      <c r="A10" s="8" t="s">
        <v>18</v>
      </c>
      <c r="B10" s="8">
        <f t="shared" si="0"/>
        <v>15950</v>
      </c>
      <c r="C10" s="8">
        <v>190</v>
      </c>
      <c r="D10" s="8">
        <v>4500</v>
      </c>
      <c r="E10" s="8">
        <v>67</v>
      </c>
      <c r="F10" s="8">
        <f>1252-59+10000</f>
        <v>11193</v>
      </c>
      <c r="G10" s="8"/>
      <c r="H10" s="8"/>
      <c r="I10" s="8"/>
      <c r="J10" s="8"/>
      <c r="K10" s="8"/>
    </row>
    <row r="11" s="1" customFormat="1" ht="20.1" customHeight="1" spans="1:11">
      <c r="A11" s="8" t="s">
        <v>19</v>
      </c>
      <c r="B11" s="8">
        <f t="shared" si="0"/>
        <v>9158</v>
      </c>
      <c r="C11" s="8">
        <f>2111+800</f>
        <v>2911</v>
      </c>
      <c r="D11" s="8">
        <f>3053-439+700</f>
        <v>3314</v>
      </c>
      <c r="E11" s="8">
        <f>852+200</f>
        <v>1052</v>
      </c>
      <c r="F11" s="8">
        <v>530</v>
      </c>
      <c r="G11" s="8"/>
      <c r="H11" s="8"/>
      <c r="I11" s="8">
        <f>2000-1253</f>
        <v>747</v>
      </c>
      <c r="J11" s="8">
        <v>604</v>
      </c>
      <c r="K11" s="8"/>
    </row>
    <row r="12" s="1" customFormat="1" ht="20.1" customHeight="1" spans="1:11">
      <c r="A12" s="8" t="s">
        <v>20</v>
      </c>
      <c r="B12" s="8">
        <f t="shared" si="0"/>
        <v>108096</v>
      </c>
      <c r="C12" s="8">
        <f>6565+4368+2000</f>
        <v>12933</v>
      </c>
      <c r="D12" s="8">
        <v>19952</v>
      </c>
      <c r="E12" s="8">
        <f>68268-171+2000</f>
        <v>70097</v>
      </c>
      <c r="F12" s="8">
        <v>4503</v>
      </c>
      <c r="G12" s="8"/>
      <c r="H12" s="8"/>
      <c r="I12" s="8"/>
      <c r="J12" s="8">
        <v>611</v>
      </c>
      <c r="K12" s="8"/>
    </row>
    <row r="13" s="1" customFormat="1" ht="20.1" customHeight="1" spans="1:11">
      <c r="A13" s="8" t="s">
        <v>21</v>
      </c>
      <c r="B13" s="8">
        <v>66352</v>
      </c>
      <c r="C13" s="8">
        <f>7278+2296</f>
        <v>9574</v>
      </c>
      <c r="D13" s="8">
        <v>8964</v>
      </c>
      <c r="E13" s="8">
        <v>34611</v>
      </c>
      <c r="F13" s="8">
        <v>4288</v>
      </c>
      <c r="G13" s="8"/>
      <c r="H13" s="8"/>
      <c r="I13" s="8">
        <v>8915</v>
      </c>
      <c r="J13" s="8"/>
      <c r="K13" s="8"/>
    </row>
    <row r="14" s="1" customFormat="1" ht="20.1" customHeight="1" spans="1:11">
      <c r="A14" s="8" t="s">
        <v>22</v>
      </c>
      <c r="B14" s="8">
        <v>28785</v>
      </c>
      <c r="C14" s="8">
        <f>1644+10</f>
        <v>1654</v>
      </c>
      <c r="D14" s="8">
        <f>14544+3140</f>
        <v>17684</v>
      </c>
      <c r="E14" s="8">
        <f>899+718</f>
        <v>1617</v>
      </c>
      <c r="F14" s="8">
        <f>2000+3000</f>
        <v>5000</v>
      </c>
      <c r="G14" s="8"/>
      <c r="H14" s="8"/>
      <c r="I14" s="8">
        <f>3180-853</f>
        <v>2327</v>
      </c>
      <c r="J14" s="8">
        <v>503</v>
      </c>
      <c r="K14" s="8"/>
    </row>
    <row r="15" s="1" customFormat="1" ht="20.1" customHeight="1" spans="1:11">
      <c r="A15" s="8" t="s">
        <v>23</v>
      </c>
      <c r="B15" s="8">
        <v>32791</v>
      </c>
      <c r="C15" s="8">
        <f>8545-3644</f>
        <v>4901</v>
      </c>
      <c r="D15" s="8">
        <f>8500-4774</f>
        <v>3726</v>
      </c>
      <c r="E15" s="8">
        <v>3755</v>
      </c>
      <c r="F15" s="8">
        <v>745</v>
      </c>
      <c r="G15" s="8"/>
      <c r="H15" s="8"/>
      <c r="I15" s="8"/>
      <c r="J15" s="8">
        <f>1384+18280</f>
        <v>19664</v>
      </c>
      <c r="K15" s="8"/>
    </row>
    <row r="16" s="1" customFormat="1" ht="20.1" customHeight="1" spans="1:11">
      <c r="A16" s="8" t="s">
        <v>24</v>
      </c>
      <c r="B16" s="8">
        <v>87535</v>
      </c>
      <c r="C16" s="8">
        <f>6859+9345</f>
        <v>16204</v>
      </c>
      <c r="D16" s="8">
        <v>43763</v>
      </c>
      <c r="E16" s="8">
        <v>583</v>
      </c>
      <c r="F16" s="8"/>
      <c r="G16" s="8"/>
      <c r="H16" s="8"/>
      <c r="I16" s="8">
        <f>25000-2360</f>
        <v>22640</v>
      </c>
      <c r="J16" s="8">
        <v>4345</v>
      </c>
      <c r="K16" s="8"/>
    </row>
    <row r="17" s="1" customFormat="1" ht="20.1" customHeight="1" spans="1:11">
      <c r="A17" s="8" t="s">
        <v>25</v>
      </c>
      <c r="B17" s="8">
        <v>38128</v>
      </c>
      <c r="C17" s="8">
        <f>1519+1399</f>
        <v>2918</v>
      </c>
      <c r="D17" s="8">
        <v>15218</v>
      </c>
      <c r="E17" s="8">
        <v>1159</v>
      </c>
      <c r="F17" s="8">
        <v>5031</v>
      </c>
      <c r="G17" s="8"/>
      <c r="H17" s="8"/>
      <c r="I17" s="8">
        <f>13500-1414</f>
        <v>12086</v>
      </c>
      <c r="J17" s="8">
        <v>1716</v>
      </c>
      <c r="K17" s="8"/>
    </row>
    <row r="18" s="1" customFormat="1" ht="20.1" customHeight="1" spans="1:11">
      <c r="A18" s="9" t="s">
        <v>26</v>
      </c>
      <c r="B18" s="8">
        <v>8619</v>
      </c>
      <c r="C18" s="8">
        <v>534</v>
      </c>
      <c r="D18" s="8">
        <v>4624</v>
      </c>
      <c r="E18" s="8">
        <v>189</v>
      </c>
      <c r="F18" s="8">
        <f>5709-335-2102</f>
        <v>3272</v>
      </c>
      <c r="G18" s="8"/>
      <c r="H18" s="8"/>
      <c r="I18" s="8"/>
      <c r="J18" s="8"/>
      <c r="K18" s="8"/>
    </row>
    <row r="19" s="1" customFormat="1" ht="20.1" customHeight="1" spans="1:11">
      <c r="A19" s="9" t="s">
        <v>27</v>
      </c>
      <c r="B19" s="8">
        <v>216</v>
      </c>
      <c r="C19" s="8">
        <v>22</v>
      </c>
      <c r="D19" s="8">
        <f>149-19+45</f>
        <v>175</v>
      </c>
      <c r="E19" s="8">
        <v>19</v>
      </c>
      <c r="F19" s="8"/>
      <c r="G19" s="8"/>
      <c r="H19" s="8"/>
      <c r="I19" s="8"/>
      <c r="J19" s="8"/>
      <c r="K19" s="8"/>
    </row>
    <row r="20" s="1" customFormat="1" ht="20.1" customHeight="1" spans="1:11">
      <c r="A20" s="10" t="s">
        <v>28</v>
      </c>
      <c r="B20" s="8">
        <v>343</v>
      </c>
      <c r="C20" s="8">
        <v>135</v>
      </c>
      <c r="D20" s="8">
        <v>153</v>
      </c>
      <c r="E20" s="8">
        <f>12+43</f>
        <v>55</v>
      </c>
      <c r="F20" s="8"/>
      <c r="G20" s="8"/>
      <c r="H20" s="8"/>
      <c r="I20" s="8"/>
      <c r="J20" s="8"/>
      <c r="K20" s="8"/>
    </row>
    <row r="21" s="1" customFormat="1" ht="20.1" customHeight="1" spans="1:11">
      <c r="A21" s="9" t="s">
        <v>29</v>
      </c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="1" customFormat="1" ht="20.1" customHeight="1" spans="1:11">
      <c r="A22" s="9" t="s">
        <v>30</v>
      </c>
      <c r="B22" s="8">
        <v>2189</v>
      </c>
      <c r="C22" s="8">
        <v>1372</v>
      </c>
      <c r="D22" s="8">
        <f>1030-464</f>
        <v>566</v>
      </c>
      <c r="E22" s="8">
        <f>33+68</f>
        <v>101</v>
      </c>
      <c r="F22" s="8">
        <v>49</v>
      </c>
      <c r="G22" s="8"/>
      <c r="H22" s="8"/>
      <c r="I22" s="8"/>
      <c r="J22" s="8">
        <v>101</v>
      </c>
      <c r="K22" s="8"/>
    </row>
    <row r="23" s="1" customFormat="1" ht="20.1" customHeight="1" spans="1:11">
      <c r="A23" s="9" t="s">
        <v>31</v>
      </c>
      <c r="B23" s="8">
        <v>18364</v>
      </c>
      <c r="C23" s="8"/>
      <c r="D23" s="8"/>
      <c r="E23" s="8">
        <v>3364</v>
      </c>
      <c r="F23" s="8"/>
      <c r="G23" s="8"/>
      <c r="H23" s="8"/>
      <c r="I23" s="8">
        <f>16000-535-1000</f>
        <v>14465</v>
      </c>
      <c r="J23" s="8">
        <v>535</v>
      </c>
      <c r="K23" s="8"/>
    </row>
    <row r="24" s="1" customFormat="1" ht="20.1" customHeight="1" spans="1:11">
      <c r="A24" s="9" t="s">
        <v>32</v>
      </c>
      <c r="B24" s="8">
        <v>4440</v>
      </c>
      <c r="C24" s="8">
        <v>295</v>
      </c>
      <c r="D24" s="8">
        <f>1211-107</f>
        <v>1104</v>
      </c>
      <c r="E24" s="8">
        <v>41</v>
      </c>
      <c r="F24" s="8">
        <v>3000</v>
      </c>
      <c r="G24" s="8"/>
      <c r="H24" s="8"/>
      <c r="I24" s="8"/>
      <c r="J24" s="8"/>
      <c r="K24" s="8"/>
    </row>
    <row r="25" s="1" customFormat="1" ht="20.1" customHeight="1" spans="1:11">
      <c r="A25" s="10" t="s">
        <v>33</v>
      </c>
      <c r="B25" s="8">
        <v>2000</v>
      </c>
      <c r="C25" s="8"/>
      <c r="D25" s="8"/>
      <c r="E25" s="8"/>
      <c r="F25" s="8"/>
      <c r="G25" s="8"/>
      <c r="H25" s="8"/>
      <c r="I25" s="8"/>
      <c r="J25" s="8"/>
      <c r="K25" s="8">
        <v>2000</v>
      </c>
    </row>
    <row r="26" s="1" customFormat="1" ht="20.1" customHeight="1" spans="1:11">
      <c r="A26" s="9" t="s">
        <v>34</v>
      </c>
      <c r="B26" s="8">
        <v>2000</v>
      </c>
      <c r="C26" s="8"/>
      <c r="D26" s="8"/>
      <c r="E26" s="8"/>
      <c r="F26" s="8"/>
      <c r="G26" s="8"/>
      <c r="H26" s="8">
        <v>2000</v>
      </c>
      <c r="I26" s="8"/>
      <c r="J26" s="8"/>
      <c r="K26" s="8"/>
    </row>
    <row r="27" s="1" customFormat="1" ht="20.1" customHeight="1" spans="1:11">
      <c r="A27" s="9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="1" customFormat="1" ht="20.1" customHeight="1" spans="1:11">
      <c r="A28" s="8" t="s">
        <v>36</v>
      </c>
      <c r="B28" s="8">
        <v>2500</v>
      </c>
      <c r="C28" s="8"/>
      <c r="D28" s="8"/>
      <c r="E28" s="8"/>
      <c r="F28" s="8"/>
      <c r="G28" s="8"/>
      <c r="H28" s="8"/>
      <c r="I28" s="8"/>
      <c r="J28" s="8"/>
      <c r="K28" s="8">
        <v>2500</v>
      </c>
    </row>
    <row r="29" s="1" customFormat="1" ht="20.1" customHeight="1" spans="1:1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="1" customFormat="1" ht="20.1" customHeight="1" spans="1:11">
      <c r="A30" s="8" t="s">
        <v>8</v>
      </c>
      <c r="B30" s="8">
        <v>47708</v>
      </c>
      <c r="C30" s="8"/>
      <c r="D30" s="8"/>
      <c r="E30" s="8"/>
      <c r="F30" s="8"/>
      <c r="G30" s="8">
        <v>47708</v>
      </c>
      <c r="H30" s="8"/>
      <c r="I30" s="8"/>
      <c r="J30" s="8"/>
      <c r="K30" s="8"/>
    </row>
    <row r="31" s="1" customFormat="1" ht="20.1" customHeight="1" spans="1:1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="1" customFormat="1" ht="20.1" customHeight="1" spans="1:11">
      <c r="A32" s="11" t="s">
        <v>37</v>
      </c>
      <c r="B32" s="8">
        <f t="shared" ref="B32:K32" si="1">SUM(B5:B31)</f>
        <v>700983</v>
      </c>
      <c r="C32" s="8">
        <f t="shared" si="1"/>
        <v>159498</v>
      </c>
      <c r="D32" s="8">
        <f t="shared" si="1"/>
        <v>205863</v>
      </c>
      <c r="E32" s="8">
        <f t="shared" si="1"/>
        <v>135715</v>
      </c>
      <c r="F32" s="8">
        <f t="shared" si="1"/>
        <v>41140</v>
      </c>
      <c r="G32" s="8">
        <f t="shared" si="1"/>
        <v>47708</v>
      </c>
      <c r="H32" s="8">
        <f t="shared" si="1"/>
        <v>2000</v>
      </c>
      <c r="I32" s="8">
        <f t="shared" si="1"/>
        <v>62134</v>
      </c>
      <c r="J32" s="8">
        <f t="shared" si="1"/>
        <v>42425</v>
      </c>
      <c r="K32" s="8">
        <f t="shared" si="1"/>
        <v>4500</v>
      </c>
    </row>
  </sheetData>
  <mergeCells count="1">
    <mergeCell ref="A2:K2"/>
  </mergeCells>
  <pageMargins left="1.33680555555556" right="0.75" top="0.393055555555556" bottom="0.55" header="0.511805555555556" footer="0.511805555555556"/>
  <pageSetup paperSize="9" scale="8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冰＆火*守夜人</cp:lastModifiedBy>
  <dcterms:created xsi:type="dcterms:W3CDTF">2018-01-16T08:07:00Z</dcterms:created>
  <dcterms:modified xsi:type="dcterms:W3CDTF">2018-01-24T08:24:18Z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