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313\2022年决算\预算调整\新建文件夹2\"/>
    </mc:Choice>
  </mc:AlternateContent>
  <bookViews>
    <workbookView xWindow="0" yWindow="0" windowWidth="28800" windowHeight="12420" activeTab="3"/>
  </bookViews>
  <sheets>
    <sheet name="一般预算收入" sheetId="1" r:id="rId1"/>
    <sheet name="一般预算支出" sheetId="7" r:id="rId2"/>
    <sheet name="平衡表" sheetId="19" r:id="rId3"/>
    <sheet name="政府性基金收入" sheetId="10" r:id="rId4"/>
    <sheet name="政府性基金支出" sheetId="11" r:id="rId5"/>
    <sheet name="社保基金" sheetId="13" r:id="rId6"/>
    <sheet name="Sheet1" sheetId="20" r:id="rId7"/>
  </sheets>
  <definedNames>
    <definedName name="_02de77ac2e114cfa938a9dd549a66d4f" comment="SSRRANGE" hidden="1">#REF!</definedName>
    <definedName name="_036dad8f88fc4677891a1efd0f06defd" comment="SSRRANGE" hidden="1">#REF!</definedName>
    <definedName name="_0b169a32392c4c2ea270d2a018facf5b" comment="SSRRANGE" hidden="1">一般预算支出!#REF!</definedName>
    <definedName name="_0baaaee3d340444e8f62fbe9498286dd" comment="SSRRANGE" hidden="1">一般预算支出!#REF!</definedName>
    <definedName name="_0fc24905f3cf402d846fbe2903829ea2" comment="SSRRANGE" hidden="1">#REF!</definedName>
    <definedName name="_1067a5ce8f8b48febe30d4c4829a85d5" comment="SSRRANGE" hidden="1">#REF!</definedName>
    <definedName name="_125b8c3cf30a482f8598089f3c354c6a" comment="SSRRANGE" hidden="1">#REF!</definedName>
    <definedName name="_14c2305775aa4d61952f4cbe32c44558" comment="SSRRANGE" hidden="1">#REF!</definedName>
    <definedName name="_17a2b40e2aa84ba4a674ab115f93594a" comment="SSRRANGE" hidden="1">#REF!</definedName>
    <definedName name="_1a60355113414777b28707daf1e6164e" comment="SSRRANGE" hidden="1">#REF!</definedName>
    <definedName name="_1ef04b0c0cfe488eba1bbfc76d01c10d" comment="SSRRANGE" hidden="1">一般预算支出!$C$7:$C$211</definedName>
    <definedName name="_1f01cbde21f547d39849f1804b48587b" comment="SSRRANGE" hidden="1">#REF!</definedName>
    <definedName name="_1fe8af9402e54d9b97059b0788469fa1" comment="SSRRANGE" hidden="1">#REF!</definedName>
    <definedName name="_210e3c07491b4b0d88d78d8e411ecbea" comment="SSRRANGE" hidden="1">#REF!</definedName>
    <definedName name="_225a6d670be1456bb98e86f6a0f1e032" comment="SSRRANGE" hidden="1">#REF!</definedName>
    <definedName name="_22fbbc8b6431453cb8406b409e29925b" comment="SSRRANGE" hidden="1">#REF!</definedName>
    <definedName name="_257d9ce72fab4676b3fef9fee6529164" comment="SSRRANGE" hidden="1">#REF!</definedName>
    <definedName name="_285afce121dd4fce903f9dee41eba5f9" comment="SSRRANGE" hidden="1">#REF!</definedName>
    <definedName name="_2da3741144134ea0802ac651bc9e6be4" comment="SSRRANGE" hidden="1">#REF!</definedName>
    <definedName name="_2e3e4418729a470f8d2c297b6f12b101" comment="SSRRANGE" hidden="1">#REF!</definedName>
    <definedName name="_2e5ab4e7428b4484a09632307f34cd4d" comment="SSRRANGE" hidden="1">#REF!</definedName>
    <definedName name="_2fc762d518c545b8abf00b5c75d3dab0" comment="SSRRANGE" hidden="1">#REF!</definedName>
    <definedName name="_30777b7c9a7b4613990dbb88b7ebb448" comment="SSRRANGE" hidden="1">#REF!</definedName>
    <definedName name="_31bae50ff0ad459ba237f72e8790afb2" comment="SSRRANGE" hidden="1">#REF!</definedName>
    <definedName name="_32d0be2e0a3d4326b15f310bb240ea78" comment="SSRRANGE" hidden="1">#REF!</definedName>
    <definedName name="_33732187e583496f94642af055deb844" comment="SSRRANGE" hidden="1">#REF!</definedName>
    <definedName name="_34023571422244008a8ee2864fa1e209" comment="SSRRANGE" hidden="1">一般预算支出!$A$7:$A$211</definedName>
    <definedName name="_35a705d73e5f4497aa4bf0f34de6c96d" comment="SSRRANGE" hidden="1">#REF!</definedName>
    <definedName name="_385274cc73c1423fbd14fe36f72c4921" comment="SSRRANGE" hidden="1">一般预算收入!#REF!</definedName>
    <definedName name="_3ef96748b80d4bdeb7e6f4e9710181d6" comment="SSRRANGE" hidden="1">#REF!</definedName>
    <definedName name="_3f766284d064474ebe815d4b13e441f5" comment="SSRRANGE" hidden="1">#REF!</definedName>
    <definedName name="_3fabc155dfb54c8c955e12470f04a25e" comment="SSRRANGE" hidden="1">#REF!</definedName>
    <definedName name="_433a9e8a8c944800888bc6314cb585ed" comment="SSRRANGE" hidden="1">一般预算收入!#REF!</definedName>
    <definedName name="_4736e817a0784d32bd2c369eff40cfe3" comment="SSRRANGE" hidden="1">#REF!</definedName>
    <definedName name="_474cd3dd8d2c47d6bf7b577828760b7b" comment="SSRRANGE" hidden="1">#REF!</definedName>
    <definedName name="_50b5238c3c4f4f0088386036ca2a24f3" comment="SSRRANGE">#REF!</definedName>
    <definedName name="_50d31ad9358f4df980d504ae279d7fae" comment="SSRRANGE" hidden="1">#REF!</definedName>
    <definedName name="_557405bb629d4ecdb00f48cbe58a7252" comment="SSRRANGE" hidden="1">#REF!</definedName>
    <definedName name="_56af22670e4546bab06be9222cb17062" comment="SSRRANGE" hidden="1">#REF!</definedName>
    <definedName name="_57ca64627ac946e5ab5b2460fe03363e" comment="SSRRANGE" hidden="1">#REF!</definedName>
    <definedName name="_58f196337c704e628a61f0c0e60b729f" comment="SSRRANGE" hidden="1">#REF!</definedName>
    <definedName name="_59ffe6a632fd4011b1913b0df82124f7" comment="SSRRANGE" hidden="1">#REF!</definedName>
    <definedName name="_5f3fcba5f5134d50be86d1b72d965ee4" comment="SSRRANGE" hidden="1">#REF!</definedName>
    <definedName name="_5fd9eb911cd844f8912e061db3458f48" comment="SSRRANGE" hidden="1">#REF!</definedName>
    <definedName name="_62120dade4674a0a9f7685a54929b570" comment="SSRRANGE" hidden="1">一般预算支出!#REF!</definedName>
    <definedName name="_6624510a9a4c45a083f6212a2fef63c0" comment="SSRRANGE" hidden="1">#REF!</definedName>
    <definedName name="_66f2a4d2338a487f99614ce9ad7776b1" comment="SSRRANGE" hidden="1">#REF!</definedName>
    <definedName name="_6a1a4fba30d14ed4b039ab2ab1c5cbb2" comment="SSRRANGE" hidden="1">#REF!</definedName>
    <definedName name="_6b1c7f1bd01c4c94bc597682b126d36f" comment="SSRRANGE" hidden="1">#REF!</definedName>
    <definedName name="_6c00531d16ea4e4ba36779438e84cba9" comment="SSRRANGE" hidden="1">#REF!</definedName>
    <definedName name="_6c79dd858d2c4620b84be6fd65e109b3" comment="SSRRANGE" hidden="1">#REF!</definedName>
    <definedName name="_6e711e269f5442d7ac39498f77721dfa" comment="SSRRANGE" hidden="1">#REF!</definedName>
    <definedName name="_6ec358ca732748c8abfcc63a021c1d2f" comment="SSRRANGE" hidden="1">#REF!</definedName>
    <definedName name="_6ed731d8dabb441f97c9fce56231de7d" comment="SSRRANGE" hidden="1">一般预算收入!#REF!</definedName>
    <definedName name="_721fa9380b4440e38cc8443fdc90f7dc" comment="SSRRANGE" hidden="1">#REF!</definedName>
    <definedName name="_744ba431ea3047ada6da29a2473b9ffd" comment="SSRRANGE" hidden="1">#REF!</definedName>
    <definedName name="_7b586fc6e4d947f8a4479618aaf9d772" comment="SSRRANGE" hidden="1">一般预算支出!#REF!</definedName>
    <definedName name="_7b87782df65047d8aed6692cc16fe56d" comment="SSRRANGE" hidden="1">一般预算收入!#REF!</definedName>
    <definedName name="_7ebe2351d67d4271a8be18f38b1a73ab" comment="SSRRANGE" hidden="1">一般预算收入!$A$6:$A$38</definedName>
    <definedName name="_7fb480cc99ce456487ced2ffcc2e87a4" comment="SSRRANGE" hidden="1">#REF!</definedName>
    <definedName name="_7fc309a4004b4b1cb100194915fa9d45" comment="SSRRANGE" hidden="1">#REF!</definedName>
    <definedName name="_8182b4eafcb044ee8a2aa3f70619c05e" comment="SSRRANGE" hidden="1">#REF!</definedName>
    <definedName name="_82dcfd2f5e4b45e88da72adb0cb150b0" comment="SSRRANGE" hidden="1">#REF!</definedName>
    <definedName name="_837effe78e584fd7aa3b9398e5b0b0e3" comment="SSRRANGE" hidden="1">#REF!</definedName>
    <definedName name="_867013e93fc54374b9fe10ec6db29789" comment="SSRRANGE" hidden="1">#REF!</definedName>
    <definedName name="_87672c1849e341ac8d5b4db4b0c8d3e2" comment="SSRRANGE" hidden="1">#REF!</definedName>
    <definedName name="_88020d70a20f47efb92e8130c2aefdc9" comment="SSRRANGE" hidden="1">#REF!</definedName>
    <definedName name="_89236e47625e400bbe52fe0c7f0c873b" comment="SSRRANGE" hidden="1">#REF!</definedName>
    <definedName name="_8d7393b7fdcb420a93f1a3d60d1c2246" comment="SSRRANGE" hidden="1">#REF!</definedName>
    <definedName name="_907c42abfa2943c28e9d4c6bcb0e9c71" comment="SSRRANGE" hidden="1">#REF!</definedName>
    <definedName name="_913a80a7f51543c1812a795cae8f34ab" comment="SSRRANGE" hidden="1">#REF!</definedName>
    <definedName name="_9213c19a87934539977bfae95031b5c4" comment="SSRRANGE" hidden="1">#REF!</definedName>
    <definedName name="_970a96e156da4e92ad9a005af5f81020" comment="SSRRANGE" hidden="1">#REF!</definedName>
    <definedName name="_97874ecea49140d1885274c0e09c1a2f" comment="SSRRANGE" hidden="1">#REF!</definedName>
    <definedName name="_98eefc31ae79428b9b78c4d1a451cb01" comment="SSRRANGE" hidden="1">#REF!</definedName>
    <definedName name="_9bd3bd1244d74ef08e48d3587cc13d55" comment="SSRRANGE" hidden="1">#REF!</definedName>
    <definedName name="_9d24980f490e44e28318544c9246ba8d" comment="SSRRANGE" hidden="1">#REF!</definedName>
    <definedName name="_a08544d8e4cb4e17958ed7dbc5aaed7d" comment="SSRRANGE" hidden="1">#REF!</definedName>
    <definedName name="_a0e7f8afd779482aa49c4a0964a51f2d" comment="SSRRANGE" hidden="1">#REF!</definedName>
    <definedName name="_a3a0a2bbdb1e487cb75850dacb241584" comment="SSRRANGE" hidden="1">#REF!</definedName>
    <definedName name="_a66491c4e6854b7fa840bc557fad456a" comment="SSRRANGE" hidden="1">#REF!</definedName>
    <definedName name="_a8e0e839fa17474893f41749ab443ab1" comment="SSRRANGE" hidden="1">#REF!</definedName>
    <definedName name="_aa4263d03afe41c48605acf48bf643d3" comment="SSRRANGE" hidden="1">#REF!</definedName>
    <definedName name="_ab3f0cfb3aaa49919ff5d03987d8daaa" comment="SSRRANGE" hidden="1">#REF!</definedName>
    <definedName name="_abc65329695543cc822f52cc7be4e4e6" comment="SSRRANGE">#REF!</definedName>
    <definedName name="_b0762023a7444b219ac478e661c9445a" comment="SSRRANGE" hidden="1">#REF!</definedName>
    <definedName name="_b114394b6da8424eb97d8f42ed0afb48" comment="SSRRANGE" hidden="1">#REF!</definedName>
    <definedName name="_b21232f75d374bf58294433132453b46" comment="SSRRANGE" hidden="1">#REF!</definedName>
    <definedName name="_b5aed27cb9984d0c871ef1c430b67540" comment="SSRRANGE" hidden="1">#REF!</definedName>
    <definedName name="_b94fc8d8a689441b974712076290db40" comment="SSRRANGE" hidden="1">#REF!</definedName>
    <definedName name="_b9650932eed043f09c0b5f49ef8004fb" comment="SSRRANGE" hidden="1">#REF!</definedName>
    <definedName name="_bac49ed7849e47be80ac537225bbc541" comment="SSRRANGE" hidden="1">#REF!</definedName>
    <definedName name="_bb1cfd95ba744ba68ff4c52b7429e3f9" comment="SSRRANGE" hidden="1">#REF!</definedName>
    <definedName name="_be00790e25e6447e91861daad98a5a40" comment="SSRRANGE" hidden="1">#REF!</definedName>
    <definedName name="_bea9adad0ad247a085b1802945064629" comment="SSRRANGE" hidden="1">#REF!</definedName>
    <definedName name="_c22ee052039b4044ae6fe6418cfeb458" comment="SSRRANGE" hidden="1">#REF!</definedName>
    <definedName name="_c3611bfb369e4de382e55d902a057662" comment="SSRRANGE" hidden="1">#REF!</definedName>
    <definedName name="_c3a3dbbd4db84b2389a1b47cb8f77038" comment="SSRRANGE" hidden="1">一般预算支出!$B$7:$B$211</definedName>
    <definedName name="_c518435ae2c940bebc8552e064bba4c5" comment="SSRRANGE" hidden="1">#REF!</definedName>
    <definedName name="_c520651c2040457c8ff904d456930e4c" comment="SSRRANGE" hidden="1">一般预算支出!#REF!</definedName>
    <definedName name="_c7dbd0e208cb4fb39f1563f1b2f2d3ac" comment="SSRRANGE" hidden="1">#REF!</definedName>
    <definedName name="_c88de00fb1f64b958c15efc34bb3336e" comment="SSRRANGE" hidden="1">一般预算收入!#REF!</definedName>
    <definedName name="_c8ad141c5b714b3daa4ff812e5c33554" comment="SSRRANGE" hidden="1">#REF!</definedName>
    <definedName name="_c9f014ff75604920bd1e14f14ed09dc3" comment="SSRRANGE" hidden="1">#REF!</definedName>
    <definedName name="_cb4dfebf367e42c496462f845c3b7d7a" comment="SSRRANGE" hidden="1">#REF!</definedName>
    <definedName name="_cd5cfc69f52a4633b54c9f32fb87d339" comment="SSRRANGE" hidden="1">#REF!</definedName>
    <definedName name="_cd889bb3030243c8b34d267f28844812" comment="SSRRANGE" hidden="1">一般预算支出!#REF!</definedName>
    <definedName name="_d141dd9db36f4b9db0fe4e9ca966583b" comment="SSRRANGE" hidden="1">#REF!</definedName>
    <definedName name="_d260e8624c2b47c4a5d45e859c37cf34" comment="SSRRANGE" hidden="1">一般预算支出!#REF!</definedName>
    <definedName name="_d29861232fb04cac951a432b9b63cf0f" comment="SSRRANGE" hidden="1">#REF!</definedName>
    <definedName name="_d29945ee86c4485daef04a07d194c9da" comment="SSRRANGE" hidden="1">#REF!</definedName>
    <definedName name="_d4d03c9169f4487c8a4c2d9aa1d35dc5" comment="SSRRANGE" hidden="1">#REF!</definedName>
    <definedName name="_d578c0c93be746aabb15f4da4813bd02" comment="SSRRANGE" hidden="1">#REF!</definedName>
    <definedName name="_d707b8fb21584df9be728f5239853241" comment="SSRRANGE" hidden="1">#REF!</definedName>
    <definedName name="_d81c724bc08a46de87a0be68a2696347" comment="SSRRANGE" hidden="1">#REF!</definedName>
    <definedName name="_d82f041b325244f8820a0a87bf72dea3" comment="SSRRANGE" hidden="1">#REF!</definedName>
    <definedName name="_d90250d59e7f40d79d58199483edd662" comment="SSRRANGE" hidden="1">#REF!</definedName>
    <definedName name="_d90d49412b8c45f48fcc9f6723804354" comment="SSRRANGE" hidden="1">一般预算收入!#REF!</definedName>
    <definedName name="_df39fc141e254692a5ac4e094859d0c1" comment="SSRRANGE" hidden="1">#REF!</definedName>
    <definedName name="_e09bb095fd3f4eacb136a4b78f3808be" comment="SSRRANGE" hidden="1">#REF!</definedName>
    <definedName name="_e11526d04145435e9c58af10b6b516c2" comment="SSRRANGE" hidden="1">#REF!</definedName>
    <definedName name="_e310957686d443f48e9cc4d5e22d3322" comment="SSRRANGE" hidden="1">#REF!</definedName>
    <definedName name="_e4b148880a854922ae946f692723a24e" comment="SSRRANGE" hidden="1">#REF!</definedName>
    <definedName name="_e4df92604e1c4d0c88ea47ad431797be" comment="SSRRANGE" hidden="1">#REF!</definedName>
    <definedName name="_e5782308e961483b9e62996ca779cd12" comment="SSRRANGE" hidden="1">一般预算支出!#REF!</definedName>
    <definedName name="_e9e23db218fc4380ae27fca90f9b68b4" comment="SSRRANGE" hidden="1">#REF!</definedName>
    <definedName name="_eb31158d9d4748f19ca1fde69cd5c9d3" comment="SSRRANGE" hidden="1">#REF!</definedName>
    <definedName name="_f00e920b76fe47079804ff92a77a98a5" comment="SSRRANGE" hidden="1">#REF!</definedName>
    <definedName name="_f04f53b7ab27455cb9ee6c621a8f0c57" comment="SSRRANGE" hidden="1">#REF!</definedName>
    <definedName name="_f277b7d387794e009cedd1710faa6efc" comment="SSRRANGE" hidden="1">#REF!</definedName>
    <definedName name="_f4e83da5d8cc4548ad8133d18b126b23" comment="SSRRANGE" hidden="1">#REF!</definedName>
    <definedName name="_f751d3bfc6be420686c9ddfa3f7db9b3" comment="SSRRANGE" hidden="1">#REF!</definedName>
    <definedName name="_f9190b616b27451faadb1385527ef0a1" comment="SSRRANGE" hidden="1">#REF!</definedName>
    <definedName name="_fcfdc7ab184e4666bcdb0d810dca3463" comment="SSRRANGE" hidden="1">#REF!</definedName>
    <definedName name="_xlnm.Print_Area" localSheetId="1">一般预算支出!$B$1:$E$211</definedName>
    <definedName name="_xlnm.Print_Area" localSheetId="3">政府性基金收入!$B$2:$E$45</definedName>
    <definedName name="_xlnm.Print_Titles" localSheetId="1">一般预算支出!$1:$5</definedName>
  </definedNames>
  <calcPr calcId="162913"/>
</workbook>
</file>

<file path=xl/calcChain.xml><?xml version="1.0" encoding="utf-8"?>
<calcChain xmlns="http://schemas.openxmlformats.org/spreadsheetml/2006/main">
  <c r="D51" i="11" l="1"/>
  <c r="I91" i="19" l="1"/>
  <c r="I21" i="19"/>
  <c r="I7" i="19"/>
  <c r="C7" i="1"/>
  <c r="D7" i="1"/>
  <c r="C15" i="20" l="1"/>
  <c r="C13" i="20"/>
  <c r="D136" i="7" l="1"/>
  <c r="D67" i="7"/>
  <c r="D107" i="7"/>
  <c r="D209" i="7"/>
  <c r="D54" i="7"/>
  <c r="D8" i="7"/>
  <c r="E8" i="7"/>
  <c r="D60" i="11"/>
  <c r="I17" i="19" l="1"/>
  <c r="I9" i="19" s="1"/>
  <c r="I8" i="19" s="1"/>
  <c r="I26" i="19"/>
  <c r="I39" i="19"/>
  <c r="J53" i="19"/>
  <c r="O91" i="19"/>
  <c r="O7" i="19"/>
  <c r="D82" i="7" l="1"/>
  <c r="D103" i="7"/>
  <c r="E103" i="7" s="1"/>
  <c r="D81" i="7"/>
  <c r="E81" i="7" s="1"/>
  <c r="D150" i="7"/>
  <c r="E136" i="7"/>
  <c r="D135" i="7"/>
  <c r="D22" i="7"/>
  <c r="D7" i="7" s="1"/>
  <c r="E7" i="7" s="1"/>
  <c r="D75" i="7"/>
  <c r="E75" i="7" s="1"/>
  <c r="D120" i="7"/>
  <c r="E120" i="7" s="1"/>
  <c r="D186" i="7"/>
  <c r="E186" i="7" s="1"/>
  <c r="D141" i="7"/>
  <c r="D140" i="7" s="1"/>
  <c r="E140" i="7" s="1"/>
  <c r="E150" i="7"/>
  <c r="E51" i="7"/>
  <c r="E52" i="7"/>
  <c r="E53" i="7"/>
  <c r="E54" i="7"/>
  <c r="E55" i="7"/>
  <c r="E56" i="7"/>
  <c r="E57" i="7"/>
  <c r="E58" i="7"/>
  <c r="E59" i="7"/>
  <c r="E60" i="7"/>
  <c r="E61" i="7"/>
  <c r="E62" i="7"/>
  <c r="E64" i="7"/>
  <c r="E65" i="7"/>
  <c r="E66" i="7"/>
  <c r="E67" i="7"/>
  <c r="E68" i="7"/>
  <c r="E69" i="7"/>
  <c r="E70" i="7"/>
  <c r="E71" i="7"/>
  <c r="E72" i="7"/>
  <c r="E73" i="7"/>
  <c r="E76" i="7"/>
  <c r="E77" i="7"/>
  <c r="E78" i="7"/>
  <c r="E79" i="7"/>
  <c r="E80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8" i="7"/>
  <c r="E119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4" i="7"/>
  <c r="E135" i="7"/>
  <c r="E137" i="7"/>
  <c r="E138" i="7"/>
  <c r="E139" i="7"/>
  <c r="E142" i="7"/>
  <c r="E143" i="7"/>
  <c r="E144" i="7"/>
  <c r="E145" i="7"/>
  <c r="E146" i="7"/>
  <c r="E147" i="7"/>
  <c r="E148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5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D52" i="7"/>
  <c r="D188" i="7"/>
  <c r="D149" i="7"/>
  <c r="E149" i="7" s="1"/>
  <c r="D117" i="7"/>
  <c r="E117" i="7" s="1"/>
  <c r="D74" i="7"/>
  <c r="E74" i="7" s="1"/>
  <c r="D63" i="7"/>
  <c r="E63" i="7" s="1"/>
  <c r="D40" i="7"/>
  <c r="E82" i="7" l="1"/>
  <c r="D133" i="7"/>
  <c r="E133" i="7" s="1"/>
  <c r="E22" i="7"/>
  <c r="D184" i="7"/>
  <c r="E184" i="7" s="1"/>
  <c r="E141" i="7"/>
  <c r="E6" i="7" l="1"/>
  <c r="C188" i="7" l="1"/>
  <c r="C31" i="1"/>
  <c r="H23" i="13"/>
  <c r="H24" i="13" s="1"/>
  <c r="B22" i="13"/>
  <c r="B21" i="13"/>
  <c r="B20" i="13"/>
  <c r="B19" i="13"/>
  <c r="B18" i="13"/>
  <c r="B17" i="13"/>
  <c r="B16" i="13"/>
  <c r="B15" i="13"/>
  <c r="B14" i="13"/>
  <c r="B13" i="13"/>
  <c r="B12" i="13" s="1"/>
  <c r="H12" i="13"/>
  <c r="G12" i="13"/>
  <c r="F12" i="13"/>
  <c r="E12" i="13"/>
  <c r="D12" i="13"/>
  <c r="C12" i="13"/>
  <c r="C23" i="13" s="1"/>
  <c r="C24" i="13" s="1"/>
  <c r="B11" i="13"/>
  <c r="B10" i="13"/>
  <c r="B9" i="13"/>
  <c r="B8" i="13"/>
  <c r="B7" i="13"/>
  <c r="B6" i="13"/>
  <c r="B5" i="13" s="1"/>
  <c r="H5" i="13"/>
  <c r="G5" i="13"/>
  <c r="G23" i="13" s="1"/>
  <c r="G24" i="13" s="1"/>
  <c r="F5" i="13"/>
  <c r="F23" i="13" s="1"/>
  <c r="F24" i="13" s="1"/>
  <c r="E5" i="13"/>
  <c r="E23" i="13" s="1"/>
  <c r="E24" i="13" s="1"/>
  <c r="D5" i="13"/>
  <c r="D23" i="13" s="1"/>
  <c r="D24" i="13" s="1"/>
  <c r="C5" i="13"/>
  <c r="B4" i="13"/>
  <c r="B23" i="13" l="1"/>
  <c r="B24" i="13" s="1"/>
  <c r="C51" i="11" l="1"/>
  <c r="E22" i="11"/>
  <c r="E16" i="11" s="1"/>
  <c r="E51" i="11" s="1"/>
  <c r="N206" i="7" l="1"/>
  <c r="N205" i="7"/>
  <c r="N204" i="7"/>
  <c r="N199" i="7"/>
  <c r="N198" i="7"/>
  <c r="N197" i="7"/>
  <c r="N196" i="7"/>
  <c r="N190" i="7"/>
  <c r="N189" i="7"/>
  <c r="N188" i="7"/>
  <c r="N182" i="7"/>
  <c r="N181" i="7"/>
  <c r="N180" i="7"/>
  <c r="N174" i="7"/>
  <c r="N173" i="7"/>
  <c r="N172" i="7"/>
  <c r="N166" i="7"/>
  <c r="N165" i="7"/>
  <c r="N164" i="7"/>
  <c r="N158" i="7"/>
  <c r="N157" i="7"/>
  <c r="N156" i="7"/>
  <c r="N150" i="7"/>
  <c r="N149" i="7"/>
  <c r="N148" i="7"/>
  <c r="N142" i="7"/>
  <c r="N141" i="7"/>
  <c r="N140" i="7"/>
  <c r="N134" i="7"/>
  <c r="N133" i="7"/>
  <c r="N132" i="7"/>
  <c r="N126" i="7"/>
  <c r="N125" i="7"/>
  <c r="N124" i="7"/>
  <c r="N118" i="7"/>
  <c r="N117" i="7"/>
  <c r="N116" i="7"/>
  <c r="N110" i="7"/>
  <c r="N109" i="7"/>
  <c r="N108" i="7"/>
  <c r="N102" i="7"/>
  <c r="N101" i="7"/>
  <c r="N100" i="7"/>
  <c r="N94" i="7"/>
  <c r="N93" i="7"/>
  <c r="N92" i="7"/>
  <c r="N86" i="7"/>
  <c r="N85" i="7"/>
  <c r="N84" i="7"/>
  <c r="N78" i="7"/>
  <c r="N77" i="7"/>
  <c r="N76" i="7"/>
  <c r="N70" i="7"/>
  <c r="N69" i="7"/>
  <c r="N68" i="7"/>
  <c r="N62" i="7"/>
  <c r="N61" i="7"/>
  <c r="N60" i="7"/>
  <c r="N54" i="7"/>
  <c r="N53" i="7"/>
  <c r="N52" i="7"/>
  <c r="N46" i="7"/>
  <c r="N45" i="7"/>
  <c r="N44" i="7"/>
  <c r="N39" i="7"/>
  <c r="N38" i="7"/>
  <c r="N37" i="7"/>
  <c r="N36" i="7"/>
  <c r="N30" i="7"/>
  <c r="N29" i="7"/>
  <c r="N28" i="7"/>
  <c r="N22" i="7"/>
  <c r="N21" i="7"/>
  <c r="N20" i="7"/>
  <c r="N14" i="7"/>
  <c r="N13" i="7"/>
  <c r="N12" i="7"/>
  <c r="N7" i="7"/>
  <c r="N8" i="7"/>
  <c r="N9" i="7"/>
  <c r="N10" i="7"/>
  <c r="N11" i="7"/>
  <c r="N15" i="7"/>
  <c r="N16" i="7"/>
  <c r="N17" i="7"/>
  <c r="N18" i="7"/>
  <c r="N19" i="7"/>
  <c r="N23" i="7"/>
  <c r="N24" i="7"/>
  <c r="N25" i="7"/>
  <c r="N26" i="7"/>
  <c r="N27" i="7"/>
  <c r="N31" i="7"/>
  <c r="N32" i="7"/>
  <c r="N33" i="7"/>
  <c r="N34" i="7"/>
  <c r="N35" i="7"/>
  <c r="N40" i="7"/>
  <c r="N41" i="7"/>
  <c r="N42" i="7"/>
  <c r="N43" i="7"/>
  <c r="N47" i="7"/>
  <c r="N48" i="7"/>
  <c r="N49" i="7"/>
  <c r="N50" i="7"/>
  <c r="N51" i="7"/>
  <c r="N55" i="7"/>
  <c r="N56" i="7"/>
  <c r="N57" i="7"/>
  <c r="N58" i="7"/>
  <c r="N59" i="7"/>
  <c r="N63" i="7"/>
  <c r="N64" i="7"/>
  <c r="N65" i="7"/>
  <c r="N66" i="7"/>
  <c r="N67" i="7"/>
  <c r="N71" i="7"/>
  <c r="N72" i="7"/>
  <c r="N73" i="7"/>
  <c r="N74" i="7"/>
  <c r="N75" i="7"/>
  <c r="N79" i="7"/>
  <c r="N80" i="7"/>
  <c r="N81" i="7"/>
  <c r="N82" i="7"/>
  <c r="N83" i="7"/>
  <c r="N87" i="7"/>
  <c r="N88" i="7"/>
  <c r="N89" i="7"/>
  <c r="N90" i="7"/>
  <c r="N91" i="7"/>
  <c r="N95" i="7"/>
  <c r="N96" i="7"/>
  <c r="N97" i="7"/>
  <c r="N98" i="7"/>
  <c r="N99" i="7"/>
  <c r="N103" i="7"/>
  <c r="N104" i="7"/>
  <c r="N105" i="7"/>
  <c r="N106" i="7"/>
  <c r="N107" i="7"/>
  <c r="N111" i="7"/>
  <c r="N112" i="7"/>
  <c r="N113" i="7"/>
  <c r="N114" i="7"/>
  <c r="N115" i="7"/>
  <c r="N119" i="7"/>
  <c r="N120" i="7"/>
  <c r="N121" i="7"/>
  <c r="N122" i="7"/>
  <c r="N123" i="7"/>
  <c r="N127" i="7"/>
  <c r="N128" i="7"/>
  <c r="N129" i="7"/>
  <c r="N130" i="7"/>
  <c r="N131" i="7"/>
  <c r="N135" i="7"/>
  <c r="N136" i="7"/>
  <c r="N137" i="7"/>
  <c r="N138" i="7"/>
  <c r="N139" i="7"/>
  <c r="N143" i="7"/>
  <c r="N144" i="7"/>
  <c r="N145" i="7"/>
  <c r="N146" i="7"/>
  <c r="N147" i="7"/>
  <c r="N151" i="7"/>
  <c r="N152" i="7"/>
  <c r="N153" i="7"/>
  <c r="N154" i="7"/>
  <c r="N155" i="7"/>
  <c r="N159" i="7"/>
  <c r="N160" i="7"/>
  <c r="N161" i="7"/>
  <c r="N162" i="7"/>
  <c r="N163" i="7"/>
  <c r="N167" i="7"/>
  <c r="N168" i="7"/>
  <c r="N169" i="7"/>
  <c r="N170" i="7"/>
  <c r="N171" i="7"/>
  <c r="N175" i="7"/>
  <c r="N176" i="7"/>
  <c r="N177" i="7"/>
  <c r="N178" i="7"/>
  <c r="N179" i="7"/>
  <c r="N183" i="7"/>
  <c r="N184" i="7"/>
  <c r="N185" i="7"/>
  <c r="N186" i="7"/>
  <c r="N187" i="7"/>
  <c r="N191" i="7"/>
  <c r="N192" i="7"/>
  <c r="N193" i="7"/>
  <c r="N194" i="7"/>
  <c r="N195" i="7"/>
  <c r="N200" i="7"/>
  <c r="N201" i="7"/>
  <c r="N202" i="7"/>
  <c r="N203" i="7"/>
  <c r="N207" i="7"/>
  <c r="N208" i="7"/>
  <c r="N209" i="7"/>
  <c r="N210" i="7"/>
  <c r="N211" i="7"/>
  <c r="S6" i="7"/>
  <c r="P140" i="7"/>
  <c r="Q140" i="7"/>
  <c r="P149" i="7"/>
  <c r="Q149" i="7"/>
  <c r="P81" i="7"/>
  <c r="Q81" i="7"/>
  <c r="P74" i="7"/>
  <c r="Q74" i="7"/>
  <c r="P52" i="7"/>
  <c r="Q52" i="7"/>
  <c r="O103" i="7"/>
  <c r="P103" i="7"/>
  <c r="Q103" i="7"/>
  <c r="P7" i="7"/>
  <c r="Q7" i="7"/>
  <c r="R6" i="7"/>
  <c r="C184" i="7"/>
  <c r="O156" i="7"/>
  <c r="C149" i="7"/>
  <c r="O149" i="7"/>
  <c r="C140" i="7"/>
  <c r="C133" i="7"/>
  <c r="O133" i="7"/>
  <c r="C117" i="7"/>
  <c r="C103" i="7"/>
  <c r="C81" i="7"/>
  <c r="O81" i="7"/>
  <c r="C74" i="7"/>
  <c r="O74" i="7"/>
  <c r="C63" i="7"/>
  <c r="O63" i="7"/>
  <c r="C52" i="7"/>
  <c r="C40" i="7"/>
  <c r="C7" i="7"/>
  <c r="O144" i="7"/>
  <c r="O136" i="7"/>
  <c r="O54" i="7"/>
  <c r="O52" i="7" s="1"/>
  <c r="O10" i="7"/>
  <c r="O186" i="7"/>
  <c r="O184" i="7" s="1"/>
  <c r="O121" i="7"/>
  <c r="O117" i="7" s="1"/>
  <c r="O143" i="7"/>
  <c r="O140" i="7" s="1"/>
  <c r="O42" i="7"/>
  <c r="O40" i="7" s="1"/>
  <c r="O25" i="7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C33" i="1"/>
  <c r="C24" i="1"/>
  <c r="C23" i="1"/>
  <c r="C5" i="1" s="1"/>
  <c r="C6" i="1"/>
  <c r="B33" i="1"/>
  <c r="B6" i="1"/>
  <c r="B24" i="1"/>
  <c r="O7" i="7" l="1"/>
  <c r="O6" i="7" s="1"/>
  <c r="D24" i="1"/>
  <c r="D6" i="1"/>
  <c r="D33" i="1"/>
  <c r="C6" i="7"/>
  <c r="Q6" i="7"/>
  <c r="P6" i="7"/>
  <c r="D6" i="7"/>
  <c r="B23" i="1"/>
  <c r="B5" i="1" s="1"/>
  <c r="D23" i="1" l="1"/>
  <c r="D5" i="1" s="1"/>
</calcChain>
</file>

<file path=xl/sharedStrings.xml><?xml version="1.0" encoding="utf-8"?>
<sst xmlns="http://schemas.openxmlformats.org/spreadsheetml/2006/main" count="613" uniqueCount="488">
  <si>
    <t>单位：万元</t>
  </si>
  <si>
    <t>项目</t>
  </si>
  <si>
    <t>上年预算数</t>
  </si>
  <si>
    <t>上年执行数</t>
  </si>
  <si>
    <t>预算数</t>
  </si>
  <si>
    <t>id</t>
  </si>
  <si>
    <t>地区</t>
  </si>
  <si>
    <t>代码</t>
  </si>
  <si>
    <t>名称</t>
  </si>
  <si>
    <t>潜江市</t>
  </si>
  <si>
    <t>一、税收收入</t>
  </si>
  <si>
    <t xml:space="preserve">  增值税</t>
  </si>
  <si>
    <t xml:space="preserve">  企业所得税</t>
  </si>
  <si>
    <t xml:space="preserve">  企业所得税退税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</si>
  <si>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</si>
  <si>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</si>
  <si>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</si>
  <si>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</si>
  <si>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</si>
  <si>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</si>
  <si>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</si>
  <si>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</si>
  <si>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</si>
  <si>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</si>
  <si>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烟叶税</t>
  </si>
  <si>
    <t xml:space="preserve">  环境保护税</t>
  </si>
  <si>
    <t xml:space="preserve">  其他税收收入</t>
  </si>
  <si>
    <t xml:space="preserve">  其他收入</t>
  </si>
  <si>
    <t>2022年一般公共预算支出表</t>
  </si>
  <si>
    <t>一般公共服务</t>
  </si>
  <si>
    <t>外交支出</t>
  </si>
  <si>
    <t>国防支出</t>
  </si>
  <si>
    <t>教育支出</t>
  </si>
  <si>
    <t xml:space="preserve">  其他教育支出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</si>
  <si>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</si>
  <si>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</si>
  <si>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</si>
  <si>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</si>
  <si>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</si>
  <si>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</si>
  <si>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</si>
  <si>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</si>
  <si>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</si>
  <si>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</si>
  <si>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</si>
  <si>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</si>
  <si>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</si>
  <si>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</si>
  <si>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</si>
  <si>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</si>
  <si>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</si>
  <si>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</si>
  <si>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</si>
  <si>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</si>
  <si>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表三</t>
  </si>
  <si>
    <t>2022年一般公共预算收支平衡表</t>
  </si>
  <si>
    <t>收入</t>
  </si>
  <si>
    <t>支出</t>
  </si>
  <si>
    <t>本级收入合计</t>
  </si>
  <si>
    <t>本级支出合计</t>
  </si>
  <si>
    <t>转移性收入</t>
  </si>
  <si>
    <t>转移性支出</t>
  </si>
  <si>
    <t>上级补助收入</t>
  </si>
  <si>
    <t>上解上级支出</t>
  </si>
  <si>
    <t>返还性收入</t>
  </si>
  <si>
    <t xml:space="preserve">  体制上解支出</t>
  </si>
  <si>
    <t xml:space="preserve">  所得税基数返还收入 </t>
  </si>
  <si>
    <t xml:space="preserve">  专项上解支出</t>
  </si>
  <si>
    <t xml:space="preserve">  成品油税费改革税收返还收入</t>
  </si>
  <si>
    <t xml:space="preserve">  增值税税收返还收入</t>
  </si>
  <si>
    <t xml:space="preserve">  消费税税收返还收入</t>
  </si>
  <si>
    <t xml:space="preserve">  增值税“五五分享”税收返还收入</t>
  </si>
  <si>
    <t xml:space="preserve">  其他返还性收入</t>
  </si>
  <si>
    <t>一般性转移支付收入</t>
  </si>
  <si>
    <t xml:space="preserve">  体制补助收入</t>
  </si>
  <si>
    <t xml:space="preserve">  均衡性转移支付收入</t>
  </si>
  <si>
    <t xml:space="preserve">  县级基本财力保障机制奖补资金收入</t>
  </si>
  <si>
    <t xml:space="preserve">  结算补助收入</t>
  </si>
  <si>
    <t xml:space="preserve">  资源枯竭型城市转移支付补助收入</t>
  </si>
  <si>
    <t xml:space="preserve">  企业事业单位划转补助收入</t>
  </si>
  <si>
    <t xml:space="preserve">  产粮（油）大县奖励资金收入</t>
  </si>
  <si>
    <t xml:space="preserve">  重点生态功能区转移支付收入</t>
  </si>
  <si>
    <t xml:space="preserve">  革命老区转移支付收入</t>
  </si>
  <si>
    <t xml:space="preserve">  民族地区转移支付收入</t>
  </si>
  <si>
    <t xml:space="preserve">  边境地区转移支付收入</t>
  </si>
  <si>
    <t xml:space="preserve">  欠发达地区转移支付收入</t>
  </si>
  <si>
    <t xml:space="preserve">  一般公共服务共同财政事权转移支付收入</t>
  </si>
  <si>
    <t xml:space="preserve">  外交共同财政事权转移支付收入</t>
  </si>
  <si>
    <t xml:space="preserve">  国防共同财政事权转移支付收入</t>
  </si>
  <si>
    <t xml:space="preserve">  公共安全共同财政事权转移支付收入</t>
  </si>
  <si>
    <t xml:space="preserve">  教育共同财政事权转移支付收入</t>
  </si>
  <si>
    <t xml:space="preserve">  科学技术共同财政事权转移支付收入</t>
  </si>
  <si>
    <t xml:space="preserve">  文化旅游体育与传媒共同财政事权转移支付收入</t>
  </si>
  <si>
    <t xml:space="preserve">  社会保障和就业共同财政事权转移支付收入</t>
  </si>
  <si>
    <t xml:space="preserve">  医疗卫生共同财政事权转移支付收入</t>
  </si>
  <si>
    <t xml:space="preserve">  节能环保共同财政事权转移支付收入</t>
  </si>
  <si>
    <t xml:space="preserve">  城乡社区共同财政事权转移支付收入</t>
  </si>
  <si>
    <t xml:space="preserve">  农林水共同财政事权转移支付收入</t>
  </si>
  <si>
    <t xml:space="preserve">  交通运输共同财政事权转移支付收入</t>
  </si>
  <si>
    <t xml:space="preserve">  资源勘探工业信息等共同财政事权转移支付收入</t>
  </si>
  <si>
    <t xml:space="preserve">  商业服务业等共同财政事权转移支付收入</t>
  </si>
  <si>
    <t xml:space="preserve">  金融共同财政事权转移支付收入</t>
  </si>
  <si>
    <t xml:space="preserve">  自然资源海洋气象等共同财政事权转移支付收入</t>
  </si>
  <si>
    <t xml:space="preserve">  住房保障共同财政事权转移支付收入</t>
  </si>
  <si>
    <t xml:space="preserve">  粮油物资储备共同财政事权转移支付收入</t>
  </si>
  <si>
    <t xml:space="preserve">  灾害防治及应急管理共同财政事权转移支付收入</t>
  </si>
  <si>
    <t xml:space="preserve">  其他共同财政事权转移支付收入</t>
  </si>
  <si>
    <t xml:space="preserve">  其他一般性转移支付收入</t>
  </si>
  <si>
    <t>专项转移支付收入</t>
  </si>
  <si>
    <t xml:space="preserve">  一般公共服务</t>
  </si>
  <si>
    <t xml:space="preserve">  外交</t>
  </si>
  <si>
    <t xml:space="preserve">  国防</t>
  </si>
  <si>
    <t xml:space="preserve">  公共安全</t>
  </si>
  <si>
    <t xml:space="preserve">  教育</t>
  </si>
  <si>
    <t xml:space="preserve">  科学技术</t>
  </si>
  <si>
    <t xml:space="preserve">  文化旅游体育与传媒</t>
  </si>
  <si>
    <t xml:space="preserve">  社会保障和就业</t>
  </si>
  <si>
    <t xml:space="preserve">  卫生健康</t>
  </si>
  <si>
    <t xml:space="preserve">  节能环保</t>
  </si>
  <si>
    <t xml:space="preserve">  城乡社区</t>
  </si>
  <si>
    <t xml:space="preserve">  农林水</t>
  </si>
  <si>
    <t xml:space="preserve">  交通运输</t>
  </si>
  <si>
    <t xml:space="preserve">  资源勘探工业信息等</t>
  </si>
  <si>
    <t xml:space="preserve">  商业服务业等</t>
  </si>
  <si>
    <t xml:space="preserve">  金融</t>
  </si>
  <si>
    <t xml:space="preserve">  自然资源海洋气象等</t>
  </si>
  <si>
    <t xml:space="preserve">  住房保障</t>
  </si>
  <si>
    <t xml:space="preserve">  粮油物资储备</t>
  </si>
  <si>
    <t xml:space="preserve">  灾害防治及应急管理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</si>
  <si>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</si>
  <si>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</si>
  <si>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</si>
  <si>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</si>
  <si>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上年结余收入</t>
  </si>
  <si>
    <t>调入资金</t>
  </si>
  <si>
    <t xml:space="preserve">   从政府性基金预算调入</t>
  </si>
  <si>
    <t>补助下级支出</t>
  </si>
  <si>
    <t>其中：从抗疫特别国债调入</t>
  </si>
  <si>
    <t>调出资金</t>
  </si>
  <si>
    <t xml:space="preserve">   从国有资本经营预算调入</t>
  </si>
  <si>
    <t>安排预算稳定调节基金</t>
  </si>
  <si>
    <t xml:space="preserve">   从其他资金调入</t>
  </si>
  <si>
    <t>补充预算周转金</t>
  </si>
  <si>
    <t xml:space="preserve">  地方政府一般债务收入</t>
  </si>
  <si>
    <t>地方政府一般债务还本支出</t>
  </si>
  <si>
    <t>地方政府一般债务转贷收入</t>
  </si>
  <si>
    <t>地方政府一般债务转贷支出</t>
  </si>
  <si>
    <t>接受其他地区援助收入</t>
  </si>
  <si>
    <t>动用预算稳定调节基金</t>
  </si>
  <si>
    <t>计划单列市上解省支出</t>
  </si>
  <si>
    <t>省补助计划单列市收入</t>
  </si>
  <si>
    <t>省补助计划单列市支出</t>
  </si>
  <si>
    <t>计划单列市上解省收入</t>
  </si>
  <si>
    <t>年终结余</t>
  </si>
  <si>
    <t>收入总计</t>
  </si>
  <si>
    <t>支出总计</t>
  </si>
  <si>
    <t>合计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</si>
  <si>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</si>
  <si>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</si>
  <si>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</si>
  <si>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</si>
  <si>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</si>
  <si>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</si>
  <si>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</si>
  <si>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</si>
  <si>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</si>
  <si>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纪检监察事务</t>
  </si>
  <si>
    <t xml:space="preserve">  商贸事务</t>
  </si>
  <si>
    <t xml:space="preserve">  知识产权事务</t>
  </si>
  <si>
    <t xml:space="preserve">  民族事务</t>
  </si>
  <si>
    <t xml:space="preserve">  港澳台事务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</si>
  <si>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</si>
  <si>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</si>
  <si>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</si>
  <si>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</si>
  <si>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</si>
  <si>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</si>
  <si>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</si>
  <si>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</si>
  <si>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</si>
  <si>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网信事务</t>
  </si>
  <si>
    <t xml:space="preserve">  市场监督管理事务</t>
  </si>
  <si>
    <t xml:space="preserve">  其他一般公共服务支出</t>
  </si>
  <si>
    <t xml:space="preserve">  对外合作与交流</t>
  </si>
  <si>
    <t xml:space="preserve">  其他外交支出</t>
  </si>
  <si>
    <t xml:space="preserve">  国防动员</t>
  </si>
  <si>
    <t xml:space="preserve">  其他国防支出</t>
  </si>
  <si>
    <t>公共安全支出</t>
  </si>
  <si>
    <t xml:space="preserve">  武装警察部队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</si>
  <si>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</si>
  <si>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</si>
  <si>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</si>
  <si>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</si>
  <si>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</si>
  <si>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</si>
  <si>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</si>
  <si>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</si>
  <si>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</si>
  <si>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</si>
  <si>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</si>
  <si>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</si>
  <si>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</si>
  <si>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</si>
  <si>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</si>
  <si>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</si>
  <si>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</si>
  <si>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</si>
  <si>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</si>
  <si>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</si>
  <si>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</si>
  <si>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</si>
  <si>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</si>
  <si>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</si>
  <si>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</si>
  <si>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</si>
  <si>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</si>
  <si>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</si>
  <si>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</si>
  <si>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 xml:space="preserve">  文化和旅游</t>
  </si>
  <si>
    <t xml:space="preserve">  文物</t>
  </si>
  <si>
    <t xml:space="preserve">  体育</t>
  </si>
  <si>
    <t xml:space="preserve">  新闻出版电影</t>
  </si>
  <si>
    <t xml:space="preserve">  广播电视</t>
  </si>
  <si>
    <t xml:space="preserve">  其他文化旅游体育与传媒支出</t>
  </si>
  <si>
    <t xml:space="preserve">  人力资源和社会保障管理事务</t>
  </si>
  <si>
    <t xml:space="preserve">  民政管理事务</t>
  </si>
  <si>
    <t xml:space="preserve">  补充全国社会保障基金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</si>
  <si>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</si>
  <si>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</si>
  <si>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</si>
  <si>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</si>
  <si>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</si>
  <si>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</si>
  <si>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</si>
  <si>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</si>
  <si>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</si>
  <si>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</si>
  <si>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</si>
  <si>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</si>
  <si>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</si>
  <si>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</si>
  <si>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</si>
  <si>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退役军人管理事务</t>
  </si>
  <si>
    <t xml:space="preserve">  财政代缴社会保险费支出</t>
  </si>
  <si>
    <t xml:space="preserve">  其他社会保障和就业支出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</si>
  <si>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</si>
  <si>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</si>
  <si>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</si>
  <si>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</si>
  <si>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</si>
  <si>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</si>
  <si>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</si>
  <si>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</si>
  <si>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</si>
  <si>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</si>
  <si>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</si>
  <si>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老龄卫生健康事务</t>
  </si>
  <si>
    <t xml:space="preserve">  其他卫生健康支出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</si>
  <si>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</si>
  <si>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</si>
  <si>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</si>
  <si>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</si>
  <si>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</si>
  <si>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退耕还林还草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</si>
  <si>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</si>
  <si>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</si>
  <si>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</si>
  <si>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</si>
  <si>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</si>
  <si>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</si>
  <si>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</si>
  <si>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</si>
  <si>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</si>
  <si>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</si>
  <si>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</si>
  <si>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</si>
  <si>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</si>
  <si>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</si>
  <si>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</si>
  <si>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 xml:space="preserve">  农业农村</t>
  </si>
  <si>
    <t xml:space="preserve">  林业和草原</t>
  </si>
  <si>
    <t xml:space="preserve">  水利</t>
  </si>
  <si>
    <t xml:space="preserve">  巩固脱贫衔接乡村振兴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</si>
  <si>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</si>
  <si>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</si>
  <si>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</si>
  <si>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</si>
  <si>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 xml:space="preserve">  公路水路运输</t>
  </si>
  <si>
    <t xml:space="preserve">  铁路运输</t>
  </si>
  <si>
    <t xml:space="preserve">  民用航空运输</t>
  </si>
  <si>
    <t xml:space="preserve">  邮政业支出</t>
  </si>
  <si>
    <t xml:space="preserve">  车辆购置税支出</t>
  </si>
  <si>
    <t xml:space="preserve">  其他交通运输支出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</si>
  <si>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</si>
  <si>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</si>
  <si>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</si>
  <si>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</si>
  <si>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</si>
  <si>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</si>
  <si>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其他资源勘探工业信息等支出</t>
  </si>
  <si>
    <t xml:space="preserve">  商业流通事务</t>
  </si>
  <si>
    <t xml:space="preserve">  涉外发展服务支出</t>
  </si>
  <si>
    <t xml:space="preserve">  其他商业服务业等支出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</si>
  <si>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</si>
  <si>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</si>
  <si>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</si>
  <si>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</si>
  <si>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</si>
  <si>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 xml:space="preserve">  其他支出</t>
  </si>
  <si>
    <t xml:space="preserve">  自然资源事务</t>
  </si>
  <si>
    <t xml:space="preserve">  气象事务</t>
  </si>
  <si>
    <t xml:space="preserve">  其他自然资源海洋气象等支出</t>
  </si>
  <si>
    <t xml:space="preserve">  保障性安居工程支出</t>
  </si>
  <si>
    <t xml:space="preserve">  住房改革支出</t>
  </si>
  <si>
    <t xml:space="preserve">  城乡社区住宅</t>
  </si>
  <si>
    <t xml:space="preserve">  粮油物资事务</t>
  </si>
  <si>
    <t xml:space="preserve">  能源储备</t>
  </si>
  <si>
    <t xml:space="preserve">  粮油储备</t>
  </si>
  <si>
    <t xml:space="preserve">  重要商品储备</t>
  </si>
  <si>
    <t xml:space="preserve">  应急管理事务</t>
  </si>
  <si>
    <t xml:space="preserve">  消防救援事务</t>
  </si>
  <si>
    <t xml:space="preserve">  矿山安全</t>
  </si>
  <si>
    <t xml:space="preserve">  地震事务</t>
  </si>
  <si>
    <t xml:space="preserve">  自然灾害防治</t>
  </si>
  <si>
    <t xml:space="preserve">  自然灾害救灾及恢复重建支出</t>
  </si>
  <si>
    <t xml:space="preserve">  其他灾害防治及应急管理支出</t>
  </si>
  <si>
    <t xml:space="preserve">  年初预留</t>
  </si>
  <si>
    <t xml:space="preserve">  地方政府一般债务付息支出</t>
  </si>
  <si>
    <t>调整预算数</t>
  </si>
  <si>
    <t>增减额</t>
  </si>
  <si>
    <t>专项收入</t>
  </si>
  <si>
    <t>其中：教育费附加收入</t>
  </si>
  <si>
    <t>地方教育附加收入</t>
  </si>
  <si>
    <t>残疾人就业保障金收入</t>
  </si>
  <si>
    <t>教育资金收入</t>
  </si>
  <si>
    <t>农田水利建设资金收入</t>
  </si>
  <si>
    <t>其他专项收入</t>
  </si>
  <si>
    <t>行政事业性收费收入</t>
  </si>
  <si>
    <t>罚没收入</t>
  </si>
  <si>
    <t>国有资源(资产)有偿使用收入</t>
  </si>
  <si>
    <t>其中：探矿权采矿权使用费收入</t>
  </si>
  <si>
    <t xml:space="preserve">水资源费收入        </t>
  </si>
  <si>
    <t>其他国有资源(资产)有偿使用收入</t>
  </si>
  <si>
    <t>政府住房基金收入</t>
  </si>
  <si>
    <t>其他收入</t>
  </si>
  <si>
    <t>二、非税收入</t>
    <phoneticPr fontId="10" type="noConversion"/>
  </si>
  <si>
    <t>预算数</t>
    <phoneticPr fontId="10" type="noConversion"/>
  </si>
  <si>
    <t>备注</t>
    <phoneticPr fontId="10" type="noConversion"/>
  </si>
  <si>
    <t>单位：万元</t>
    <phoneticPr fontId="10" type="noConversion"/>
  </si>
  <si>
    <t>一、文化旅游体育与传媒支出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</si>
  <si>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</si>
  <si>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</si>
  <si>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</si>
  <si>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二、社会保障和就业支出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</si>
  <si>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</si>
  <si>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</si>
  <si>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</si>
  <si>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三、节能环保支出</t>
  </si>
  <si>
    <t xml:space="preserve">  可再生能源电价附加收入安排的支出</t>
  </si>
  <si>
    <t xml:space="preserve">  废弃电器电子产品处理基金支出</t>
  </si>
  <si>
    <t>四、城乡社区支出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</si>
  <si>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</si>
  <si>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</si>
  <si>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</si>
  <si>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</si>
  <si>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</si>
  <si>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</t>
  </si>
  <si>
    <t xml:space="preserve">  棚户区改造专项债券收入安排的支出</t>
  </si>
  <si>
    <t xml:space="preserve">  城市基础设施配套费对应专项债务收入安排的支出</t>
  </si>
  <si>
    <t xml:space="preserve">  污水处理费对应专项债务收入安排的支出</t>
  </si>
  <si>
    <t xml:space="preserve">  国有土地使用权出让收入对应专项债务收入安排的支出</t>
  </si>
  <si>
    <t>五、农林水支出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</si>
  <si>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</si>
  <si>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</si>
  <si>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</si>
  <si>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</t>
  </si>
  <si>
    <t xml:space="preserve">  国家重大水利工程建设基金对应专项债务收入安排的支出</t>
  </si>
  <si>
    <t>六、交通运输支出</t>
  </si>
  <si>
    <t xml:space="preserve">  海南省高等级公路车辆通行附加费安排的支出</t>
  </si>
  <si>
    <t xml:space="preserve">  车辆通行费安排的支出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</si>
  <si>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</si>
  <si>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</si>
  <si>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</si>
  <si>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</t>
  </si>
  <si>
    <t xml:space="preserve">  政府收费公路专项债券收入安排的支出</t>
  </si>
  <si>
    <t xml:space="preserve">  车辆通行费对应专项债务收入安排的支出</t>
  </si>
  <si>
    <t>七、资源勘探工业信息等支出</t>
  </si>
  <si>
    <t xml:space="preserve">  农网还贷资金支出</t>
  </si>
  <si>
    <t>八、其他支出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</si>
  <si>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</si>
  <si>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</si>
  <si>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</si>
  <si>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九、债务付息支出</t>
  </si>
  <si>
    <t>十、债务发行费用支出</t>
  </si>
  <si>
    <t>十一、抗疫特别国债安排的支出</t>
  </si>
  <si>
    <t>2022年政府性基金预算收支表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</si>
  <si>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</si>
  <si>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</si>
  <si>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</si>
  <si>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</si>
  <si>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</si>
  <si>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</si>
  <si>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</si>
  <si>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</si>
  <si>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</si>
  <si>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</si>
  <si>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</si>
  <si>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</si>
  <si>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</si>
  <si>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</si>
  <si>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</si>
  <si>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</si>
  <si>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</si>
  <si>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</si>
  <si>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</si>
  <si>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</si>
  <si>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</si>
  <si>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</si>
  <si>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</si>
  <si>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</si>
  <si>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</si>
  <si>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</si>
  <si>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十五、其他政府性基金收入</t>
  </si>
  <si>
    <t>十六、专项债券对应项目专项收入</t>
  </si>
  <si>
    <t>收入合计</t>
  </si>
  <si>
    <t>政府性基金补助收入</t>
  </si>
  <si>
    <t xml:space="preserve">  政府性基金补助支出</t>
  </si>
  <si>
    <t>政府性基金上解收入</t>
  </si>
  <si>
    <t xml:space="preserve">  政府性基金上解支出</t>
  </si>
  <si>
    <t xml:space="preserve">  调出资金</t>
  </si>
  <si>
    <t xml:space="preserve">  年终结余（转）</t>
  </si>
  <si>
    <t xml:space="preserve">  其中：地方政府性基金调入专项收入</t>
  </si>
  <si>
    <t xml:space="preserve">  地方政府专项债务还本支出</t>
  </si>
  <si>
    <t>地方政府专项债务收入</t>
  </si>
  <si>
    <t xml:space="preserve">  地方政府专项债务转贷支出</t>
  </si>
  <si>
    <t>地方政府专项债务转贷收入</t>
  </si>
  <si>
    <t>单位：万元</t>
    <phoneticPr fontId="10" type="noConversion"/>
  </si>
  <si>
    <t>湖北省潜江市</t>
  </si>
  <si>
    <t>项        目</t>
  </si>
  <si>
    <t>城乡居民基本养
老保险</t>
  </si>
  <si>
    <t>机关事业单位基本养老保险</t>
  </si>
  <si>
    <t>城镇职工基本
医疗保险（含生育保险）</t>
  </si>
  <si>
    <t>城乡居民基本医
疗保险</t>
  </si>
  <si>
    <t>工伤保险</t>
  </si>
  <si>
    <t>失业保险</t>
  </si>
  <si>
    <t>一、总收入</t>
  </si>
  <si>
    <t xml:space="preserve">    其中： 1.保险费征缴收入</t>
  </si>
  <si>
    <t xml:space="preserve">           2.财政补贴收入</t>
  </si>
  <si>
    <t xml:space="preserve">           3.利息收入</t>
  </si>
  <si>
    <t xml:space="preserve">           4.转移收入</t>
  </si>
  <si>
    <t xml:space="preserve">           5.上级调剂金补助收入</t>
  </si>
  <si>
    <t xml:space="preserve">           6、其他收入</t>
  </si>
  <si>
    <t>二、总支出</t>
  </si>
  <si>
    <t xml:space="preserve">    其中： 1.社会保险待遇支出</t>
  </si>
  <si>
    <t xml:space="preserve">           2.丧抚抚恤补助支出</t>
  </si>
  <si>
    <t xml:space="preserve">           3.转移支出</t>
  </si>
  <si>
    <t xml:space="preserve">           4、医疗保险费支出</t>
  </si>
  <si>
    <t xml:space="preserve">           5、稳岗补贴支出</t>
  </si>
  <si>
    <t xml:space="preserve">           6、大病保险支出</t>
  </si>
  <si>
    <t xml:space="preserve">           7、工伤预防费支出</t>
  </si>
  <si>
    <t xml:space="preserve">           8、上解上级调剂金支出</t>
  </si>
  <si>
    <t xml:space="preserve">           9、技能提升补贴支出</t>
  </si>
  <si>
    <t xml:space="preserve">           10、其他支出</t>
  </si>
  <si>
    <t>三、当年收支结余</t>
  </si>
  <si>
    <t>四、年末滚存结余</t>
  </si>
  <si>
    <t>2022年社会保险基金预算调整收支总表</t>
  </si>
  <si>
    <t>2022年一般公共预算收入表</t>
  </si>
  <si>
    <t>合计</t>
    <phoneticPr fontId="10" type="noConversion"/>
  </si>
  <si>
    <t>项目</t>
    <phoneticPr fontId="10" type="noConversion"/>
  </si>
  <si>
    <t>2022年政府性基金预算支出资金来源表</t>
    <phoneticPr fontId="10" type="noConversion"/>
  </si>
  <si>
    <t>上年滚存结余</t>
    <phoneticPr fontId="10" type="noConversion"/>
  </si>
  <si>
    <r>
      <t>8</t>
    </r>
    <r>
      <rPr>
        <sz val="11"/>
        <color theme="1"/>
        <rFont val="宋体"/>
        <family val="3"/>
        <charset val="134"/>
        <scheme val="minor"/>
      </rPr>
      <t>33149-106</t>
    </r>
    <phoneticPr fontId="10" type="noConversion"/>
  </si>
  <si>
    <r>
      <t>5</t>
    </r>
    <r>
      <rPr>
        <sz val="11"/>
        <color theme="1"/>
        <rFont val="宋体"/>
        <family val="3"/>
        <charset val="134"/>
        <scheme val="minor"/>
      </rPr>
      <t>885-5779=106</t>
    </r>
    <phoneticPr fontId="10" type="noConversion"/>
  </si>
  <si>
    <r>
      <t>7</t>
    </r>
    <r>
      <rPr>
        <sz val="11"/>
        <rFont val="宋体"/>
        <family val="3"/>
        <charset val="134"/>
        <scheme val="minor"/>
      </rPr>
      <t>70195-32845=737350</t>
    </r>
    <phoneticPr fontId="10" type="noConversion"/>
  </si>
  <si>
    <t>预算调整数</t>
    <phoneticPr fontId="10" type="noConversion"/>
  </si>
  <si>
    <t>预算数调整数</t>
    <phoneticPr fontId="10" type="noConversion"/>
  </si>
  <si>
    <t xml:space="preserve">  固定数额补助收入</t>
    <phoneticPr fontId="10" type="noConversion"/>
  </si>
  <si>
    <t>总计</t>
    <phoneticPr fontId="10" type="noConversion"/>
  </si>
  <si>
    <t>支出合计</t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</si>
  <si>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022年一般预算收入调整方案</t>
    </r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</si>
  <si>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021年完成</t>
    </r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</si>
  <si>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021年增值税留抵</t>
    </r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</si>
  <si>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022年增幅</t>
    </r>
    <phoneticPr fontId="10" type="noConversion"/>
  </si>
  <si>
    <t>2022年调整为</t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</si>
  <si>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022可比</t>
    </r>
    <phoneticPr fontId="10" type="noConversion"/>
  </si>
  <si>
    <t>30.41-（5.8*50%））-0.2</t>
    <phoneticPr fontId="10" type="noConversion"/>
  </si>
  <si>
    <t>税务</t>
    <phoneticPr fontId="10" type="noConversion"/>
  </si>
  <si>
    <t xml:space="preserve">财政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</si>
</sst>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#,##0;\-#,##0;&quot;-&quot;"/>
    <numFmt numFmtId="179" formatCode="_(&quot;$&quot;* #,##0.00_);_(&quot;$&quot;* \(#,##0.00\);_(&quot;$&quot;* &quot;-&quot;??_);_(@_)"/>
    <numFmt numFmtId="180" formatCode="_-&quot;$&quot;* #,##0_-;\-&quot;$&quot;* #,##0_-;_-&quot;$&quot;* &quot;-&quot;_-;_-@_-"/>
    <numFmt numFmtId="181" formatCode="#,##0;\(#,##0\)"/>
    <numFmt numFmtId="182" formatCode="\$#,##0.00;\(\$#,##0.00\)"/>
    <numFmt numFmtId="183" formatCode="\$#,##0;\(\$#,##0\)"/>
    <numFmt numFmtId="184" formatCode="&quot;$&quot;#,##0;[Red]\-&quot;$&quot;#,##0"/>
    <numFmt numFmtId="185" formatCode="#,##0.0000"/>
    <numFmt numFmtId="186" formatCode="#,##0.000"/>
    <numFmt numFmtId="187" formatCode="&quot;$&quot;#,##0;\-&quot;$&quot;#,##0"/>
    <numFmt numFmtId="188" formatCode="0.0"/>
    <numFmt numFmtId="189" formatCode="0.00_);[Red]\(0.00\)"/>
    <numFmt numFmtId="190" formatCode="#,##0.00_ ;\-#,##0.00"/>
  </numFmts>
  <fonts count="43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  <charset val="134"/>
    </font>
    <font>
      <sz val="10"/>
      <name val="Arial"/>
      <family val="2"/>
      <charset val="134"/>
    </font>
    <font>
      <sz val="11"/>
      <color indexed="17"/>
      <name val="宋体"/>
      <family val="3"/>
      <charset val="134"/>
    </font>
    <font>
      <b/>
      <sz val="18"/>
      <name val="Arial"/>
      <family val="2"/>
      <charset val="134"/>
    </font>
    <font>
      <b/>
      <sz val="12"/>
      <name val="Arial"/>
      <family val="2"/>
      <charset val="134"/>
    </font>
    <font>
      <sz val="12"/>
      <name val="Times New Roman"/>
      <family val="1"/>
      <charset val="134"/>
    </font>
    <font>
      <sz val="10"/>
      <name val="Times New Roman"/>
      <family val="1"/>
      <charset val="134"/>
    </font>
    <font>
      <sz val="12"/>
      <name val="Helv"/>
      <family val="2"/>
      <charset val="134"/>
    </font>
    <font>
      <sz val="12"/>
      <name val="Arial"/>
      <family val="2"/>
      <charset val="134"/>
    </font>
    <font>
      <sz val="7"/>
      <name val="Small Fonts"/>
      <family val="2"/>
      <charset val="134"/>
    </font>
    <font>
      <sz val="9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2"/>
      <name val="官帕眉"/>
      <charset val="134"/>
    </font>
    <font>
      <sz val="10"/>
      <name val="MS Sans Serif"/>
      <family val="2"/>
      <charset val="134"/>
    </font>
    <font>
      <sz val="12"/>
      <name val="Courier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Arial Narrow"/>
      <family val="2"/>
    </font>
    <font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26">
    <xf numFmtId="0" fontId="0" fillId="0" borderId="0">
      <alignment vertical="center"/>
    </xf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7" fillId="0" borderId="0"/>
    <xf numFmtId="179" fontId="17" fillId="0" borderId="0" applyFont="0" applyFill="0" applyBorder="0" applyAlignment="0" applyProtection="0"/>
    <xf numFmtId="0" fontId="3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/>
    <xf numFmtId="0" fontId="15" fillId="4" borderId="0" applyNumberFormat="0" applyBorder="0" applyAlignment="0" applyProtection="0">
      <alignment vertical="center"/>
    </xf>
    <xf numFmtId="178" fontId="16" fillId="0" borderId="0" applyFill="0" applyBorder="0" applyAlignment="0"/>
    <xf numFmtId="0" fontId="15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Protection="0"/>
    <xf numFmtId="0" fontId="19" fillId="0" borderId="0" applyProtection="0"/>
    <xf numFmtId="0" fontId="13" fillId="0" borderId="0">
      <alignment vertical="center"/>
    </xf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22" fillId="0" borderId="0"/>
    <xf numFmtId="182" fontId="22" fillId="0" borderId="0"/>
    <xf numFmtId="0" fontId="24" fillId="0" borderId="0" applyProtection="0"/>
    <xf numFmtId="0" fontId="15" fillId="4" borderId="0" applyNumberFormat="0" applyBorder="0" applyAlignment="0" applyProtection="0">
      <alignment vertical="center"/>
    </xf>
    <xf numFmtId="183" fontId="22" fillId="0" borderId="0"/>
    <xf numFmtId="2" fontId="24" fillId="0" borderId="0" applyProtection="0"/>
    <xf numFmtId="0" fontId="20" fillId="0" borderId="5" applyNumberFormat="0" applyAlignment="0" applyProtection="0">
      <alignment horizontal="left" vertical="center"/>
    </xf>
    <xf numFmtId="0" fontId="15" fillId="4" borderId="0" applyNumberFormat="0" applyBorder="0" applyAlignment="0" applyProtection="0">
      <alignment vertical="center"/>
    </xf>
    <xf numFmtId="0" fontId="20" fillId="0" borderId="6">
      <alignment horizontal="left" vertical="center"/>
    </xf>
    <xf numFmtId="37" fontId="25" fillId="0" borderId="0"/>
    <xf numFmtId="0" fontId="23" fillId="0" borderId="0"/>
    <xf numFmtId="0" fontId="26" fillId="0" borderId="0"/>
    <xf numFmtId="0" fontId="13" fillId="0" borderId="0" applyNumberFormat="0" applyFill="0" applyBorder="0" applyAlignment="0" applyProtection="0"/>
    <xf numFmtId="0" fontId="24" fillId="0" borderId="7" applyProtection="0"/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2" fillId="0" borderId="8">
      <alignment horizontal="distributed" vertical="center" wrapText="1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0"/>
    <xf numFmtId="0" fontId="18" fillId="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26" fillId="0" borderId="0"/>
    <xf numFmtId="0" fontId="13" fillId="0" borderId="0"/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9" fontId="28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185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8" fillId="0" borderId="0"/>
    <xf numFmtId="1" fontId="12" fillId="0" borderId="8">
      <alignment vertical="center"/>
      <protection locked="0"/>
    </xf>
    <xf numFmtId="0" fontId="30" fillId="0" borderId="0"/>
    <xf numFmtId="188" fontId="12" fillId="0" borderId="8">
      <alignment vertical="center"/>
      <protection locked="0"/>
    </xf>
    <xf numFmtId="0" fontId="21" fillId="0" borderId="0"/>
    <xf numFmtId="0" fontId="11" fillId="0" borderId="0"/>
    <xf numFmtId="0" fontId="20" fillId="0" borderId="10">
      <alignment horizontal="left" vertical="center"/>
    </xf>
    <xf numFmtId="0" fontId="11" fillId="0" borderId="0"/>
  </cellStyleXfs>
  <cellXfs count="114">
    <xf numFmtId="0" fontId="0" fillId="0" borderId="0" xfId="0" applyAlignment="1">
      <alignment vertical="center"/>
    </xf>
    <xf numFmtId="0" fontId="9" fillId="0" borderId="3" xfId="3" applyBorder="1" applyAlignment="1">
      <alignment vertical="center"/>
    </xf>
    <xf numFmtId="0" fontId="5" fillId="2" borderId="0" xfId="3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0" xfId="3" applyFont="1" applyFill="1" applyAlignment="1">
      <alignment vertical="center" wrapText="1"/>
    </xf>
    <xf numFmtId="0" fontId="9" fillId="0" borderId="0" xfId="3" applyAlignment="1">
      <alignment vertical="center" wrapText="1"/>
    </xf>
    <xf numFmtId="0" fontId="5" fillId="2" borderId="0" xfId="3" applyFont="1" applyFill="1" applyAlignment="1" applyProtection="1">
      <alignment vertical="center"/>
      <protection locked="0"/>
    </xf>
    <xf numFmtId="0" fontId="1" fillId="2" borderId="0" xfId="3" applyFont="1" applyFill="1" applyAlignment="1" applyProtection="1">
      <alignment vertical="center" wrapText="1"/>
      <protection locked="0"/>
    </xf>
    <xf numFmtId="0" fontId="1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0" fontId="5" fillId="2" borderId="0" xfId="3" applyFont="1" applyFill="1" applyAlignment="1" applyProtection="1">
      <alignment vertical="center" wrapText="1"/>
      <protection locked="0"/>
    </xf>
    <xf numFmtId="0" fontId="5" fillId="2" borderId="0" xfId="3" applyFont="1" applyFill="1" applyBorder="1" applyAlignment="1" applyProtection="1">
      <alignment horizontal="center" vertical="center"/>
      <protection locked="0"/>
    </xf>
    <xf numFmtId="0" fontId="5" fillId="2" borderId="3" xfId="3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right" vertical="center"/>
    </xf>
    <xf numFmtId="0" fontId="5" fillId="2" borderId="8" xfId="3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2" fillId="2" borderId="8" xfId="3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8" xfId="3" applyBorder="1" applyAlignment="1">
      <alignment horizontal="left" vertical="center" wrapText="1"/>
    </xf>
    <xf numFmtId="0" fontId="35" fillId="0" borderId="11" xfId="125" applyFont="1" applyFill="1" applyBorder="1" applyAlignment="1">
      <alignment horizontal="center" vertical="center" wrapText="1"/>
    </xf>
    <xf numFmtId="0" fontId="35" fillId="0" borderId="0" xfId="125" applyFont="1" applyFill="1" applyBorder="1" applyAlignment="1">
      <alignment horizontal="center" vertical="center" wrapText="1"/>
    </xf>
    <xf numFmtId="0" fontId="32" fillId="2" borderId="8" xfId="3" applyFont="1" applyFill="1" applyBorder="1" applyAlignment="1">
      <alignment horizontal="center" vertical="center" wrapText="1"/>
    </xf>
    <xf numFmtId="0" fontId="5" fillId="5" borderId="0" xfId="3" applyFont="1" applyFill="1" applyAlignment="1">
      <alignment vertical="center"/>
    </xf>
    <xf numFmtId="0" fontId="5" fillId="2" borderId="8" xfId="3" applyFont="1" applyFill="1" applyBorder="1" applyAlignment="1">
      <alignment horizontal="right" vertical="center" wrapText="1"/>
    </xf>
    <xf numFmtId="0" fontId="5" fillId="2" borderId="0" xfId="3" applyFont="1" applyFill="1" applyAlignment="1">
      <alignment horizontal="center" vertical="center"/>
    </xf>
    <xf numFmtId="0" fontId="32" fillId="2" borderId="3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9" fillId="0" borderId="8" xfId="3" applyBorder="1" applyAlignment="1">
      <alignment horizontal="right" vertical="center" wrapText="1"/>
    </xf>
    <xf numFmtId="0" fontId="12" fillId="0" borderId="8" xfId="73" applyFont="1" applyFill="1" applyBorder="1" applyAlignment="1">
      <alignment vertical="center" wrapText="1"/>
    </xf>
    <xf numFmtId="0" fontId="12" fillId="0" borderId="8" xfId="73" applyFont="1" applyFill="1" applyBorder="1" applyAlignment="1">
      <alignment horizontal="left" vertical="center" wrapText="1" indent="1"/>
    </xf>
    <xf numFmtId="0" fontId="12" fillId="0" borderId="8" xfId="93" applyFont="1" applyFill="1" applyBorder="1" applyAlignment="1">
      <alignment horizontal="left" vertical="center" wrapText="1" indent="2"/>
    </xf>
    <xf numFmtId="0" fontId="12" fillId="0" borderId="8" xfId="93" applyFont="1" applyFill="1" applyBorder="1" applyAlignment="1">
      <alignment horizontal="left" vertical="center" wrapText="1" indent="4"/>
    </xf>
    <xf numFmtId="0" fontId="12" fillId="0" borderId="8" xfId="93" applyFont="1" applyFill="1" applyBorder="1" applyAlignment="1">
      <alignment horizontal="left" vertical="center" wrapText="1" indent="3"/>
    </xf>
    <xf numFmtId="0" fontId="6" fillId="2" borderId="8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0" fontId="3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5" borderId="8" xfId="3" applyFont="1" applyFill="1" applyBorder="1" applyAlignment="1">
      <alignment horizontal="center" vertical="center" wrapText="1"/>
    </xf>
    <xf numFmtId="0" fontId="35" fillId="5" borderId="0" xfId="125" applyFont="1" applyFill="1" applyBorder="1" applyAlignment="1">
      <alignment horizontal="center" vertical="center" wrapText="1"/>
    </xf>
    <xf numFmtId="0" fontId="7" fillId="5" borderId="0" xfId="3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5" fillId="0" borderId="8" xfId="125" applyFont="1" applyFill="1" applyBorder="1" applyAlignment="1">
      <alignment horizontal="center" vertical="center" wrapText="1"/>
    </xf>
    <xf numFmtId="0" fontId="32" fillId="2" borderId="0" xfId="3" applyFont="1" applyFill="1" applyAlignment="1">
      <alignment vertical="center" wrapText="1"/>
    </xf>
    <xf numFmtId="0" fontId="36" fillId="2" borderId="0" xfId="3" applyFont="1" applyFill="1" applyAlignment="1">
      <alignment vertical="center"/>
    </xf>
    <xf numFmtId="0" fontId="32" fillId="2" borderId="0" xfId="3" applyFont="1" applyFill="1" applyAlignment="1">
      <alignment horizontal="right" vertical="center" wrapText="1"/>
    </xf>
    <xf numFmtId="0" fontId="33" fillId="2" borderId="0" xfId="3" applyFont="1" applyFill="1" applyAlignment="1">
      <alignment vertical="center"/>
    </xf>
    <xf numFmtId="0" fontId="32" fillId="2" borderId="8" xfId="3" applyFont="1" applyFill="1" applyBorder="1" applyAlignment="1">
      <alignment vertical="center"/>
    </xf>
    <xf numFmtId="0" fontId="32" fillId="2" borderId="8" xfId="3" applyNumberFormat="1" applyFont="1" applyFill="1" applyBorder="1" applyAlignment="1" applyProtection="1">
      <alignment horizontal="left" vertical="center" wrapText="1"/>
    </xf>
    <xf numFmtId="189" fontId="32" fillId="6" borderId="8" xfId="3" applyNumberFormat="1" applyFont="1" applyFill="1" applyBorder="1" applyAlignment="1">
      <alignment horizontal="right" vertical="center" wrapText="1"/>
    </xf>
    <xf numFmtId="0" fontId="32" fillId="2" borderId="8" xfId="3" applyFont="1" applyFill="1" applyBorder="1" applyAlignment="1">
      <alignment horizontal="right" vertical="center" wrapText="1"/>
    </xf>
    <xf numFmtId="0" fontId="33" fillId="2" borderId="1" xfId="3" applyFont="1" applyFill="1" applyBorder="1" applyAlignment="1">
      <alignment horizontal="center" vertical="center"/>
    </xf>
    <xf numFmtId="0" fontId="32" fillId="2" borderId="0" xfId="3" applyFont="1" applyFill="1" applyAlignment="1" applyProtection="1">
      <alignment vertical="center" wrapText="1"/>
      <protection locked="0"/>
    </xf>
    <xf numFmtId="0" fontId="32" fillId="2" borderId="0" xfId="3" applyFont="1" applyFill="1" applyAlignment="1" applyProtection="1">
      <alignment vertical="center"/>
    </xf>
    <xf numFmtId="3" fontId="32" fillId="2" borderId="8" xfId="3" applyNumberFormat="1" applyFont="1" applyFill="1" applyBorder="1" applyAlignment="1" applyProtection="1">
      <alignment horizontal="left" vertical="center" wrapText="1"/>
    </xf>
    <xf numFmtId="0" fontId="32" fillId="2" borderId="8" xfId="3" applyNumberFormat="1" applyFont="1" applyFill="1" applyBorder="1" applyAlignment="1" applyProtection="1">
      <alignment horizontal="right" vertical="center"/>
    </xf>
    <xf numFmtId="0" fontId="32" fillId="2" borderId="8" xfId="3" applyFont="1" applyFill="1" applyBorder="1" applyAlignment="1" applyProtection="1">
      <alignment vertical="center"/>
    </xf>
    <xf numFmtId="0" fontId="34" fillId="2" borderId="0" xfId="3" applyFont="1" applyFill="1" applyAlignment="1">
      <alignment horizontal="center" vertical="center"/>
    </xf>
    <xf numFmtId="0" fontId="33" fillId="2" borderId="8" xfId="3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0" fillId="0" borderId="0" xfId="0">
      <alignment vertical="center"/>
    </xf>
    <xf numFmtId="0" fontId="39" fillId="7" borderId="12" xfId="0" applyNumberFormat="1" applyFont="1" applyFill="1" applyBorder="1" applyAlignment="1" applyProtection="1">
      <alignment vertical="center"/>
    </xf>
    <xf numFmtId="0" fontId="40" fillId="7" borderId="12" xfId="0" applyNumberFormat="1" applyFont="1" applyFill="1" applyBorder="1" applyAlignment="1" applyProtection="1">
      <alignment vertical="center"/>
    </xf>
    <xf numFmtId="0" fontId="41" fillId="7" borderId="12" xfId="0" applyNumberFormat="1" applyFont="1" applyFill="1" applyBorder="1" applyAlignment="1" applyProtection="1">
      <alignment vertical="center"/>
    </xf>
    <xf numFmtId="0" fontId="42" fillId="7" borderId="13" xfId="0" applyNumberFormat="1" applyFont="1" applyFill="1" applyBorder="1" applyAlignment="1" applyProtection="1">
      <alignment horizontal="center" vertical="center"/>
    </xf>
    <xf numFmtId="0" fontId="42" fillId="7" borderId="14" xfId="0" applyNumberFormat="1" applyFont="1" applyFill="1" applyBorder="1" applyAlignment="1" applyProtection="1">
      <alignment horizontal="center" vertical="center"/>
    </xf>
    <xf numFmtId="0" fontId="42" fillId="7" borderId="13" xfId="0" applyNumberFormat="1" applyFont="1" applyFill="1" applyBorder="1" applyAlignment="1" applyProtection="1">
      <alignment horizontal="center" vertical="center" wrapText="1"/>
    </xf>
    <xf numFmtId="0" fontId="42" fillId="7" borderId="15" xfId="0" applyNumberFormat="1" applyFont="1" applyFill="1" applyBorder="1" applyAlignment="1" applyProtection="1">
      <alignment horizontal="center" vertical="center"/>
    </xf>
    <xf numFmtId="190" fontId="39" fillId="0" borderId="13" xfId="0" applyNumberFormat="1" applyFont="1" applyFill="1" applyBorder="1" applyAlignment="1" applyProtection="1">
      <alignment horizontal="center" vertical="center"/>
    </xf>
    <xf numFmtId="0" fontId="42" fillId="7" borderId="15" xfId="0" applyNumberFormat="1" applyFont="1" applyFill="1" applyBorder="1" applyAlignment="1" applyProtection="1">
      <alignment horizontal="left" vertical="center"/>
    </xf>
    <xf numFmtId="190" fontId="42" fillId="0" borderId="13" xfId="0" applyNumberFormat="1" applyFont="1" applyFill="1" applyBorder="1" applyAlignment="1" applyProtection="1">
      <alignment horizontal="center" vertical="center"/>
    </xf>
    <xf numFmtId="0" fontId="39" fillId="7" borderId="13" xfId="0" applyNumberFormat="1" applyFont="1" applyFill="1" applyBorder="1" applyAlignment="1" applyProtection="1">
      <alignment horizontal="left" vertical="center"/>
    </xf>
    <xf numFmtId="0" fontId="39" fillId="7" borderId="13" xfId="0" applyNumberFormat="1" applyFont="1" applyFill="1" applyBorder="1" applyAlignment="1" applyProtection="1">
      <alignment vertical="center"/>
    </xf>
    <xf numFmtId="0" fontId="42" fillId="7" borderId="13" xfId="0" applyNumberFormat="1" applyFont="1" applyFill="1" applyBorder="1" applyAlignment="1" applyProtection="1">
      <alignment horizontal="left" vertical="center"/>
    </xf>
    <xf numFmtId="0" fontId="39" fillId="7" borderId="16" xfId="0" applyNumberFormat="1" applyFont="1" applyFill="1" applyBorder="1" applyAlignment="1" applyProtection="1">
      <alignment vertical="center"/>
    </xf>
    <xf numFmtId="190" fontId="39" fillId="0" borderId="16" xfId="0" applyNumberFormat="1" applyFont="1" applyFill="1" applyBorder="1" applyAlignment="1" applyProtection="1">
      <alignment horizontal="center" vertical="center"/>
    </xf>
    <xf numFmtId="0" fontId="42" fillId="7" borderId="16" xfId="0" applyNumberFormat="1" applyFont="1" applyFill="1" applyBorder="1" applyAlignment="1" applyProtection="1">
      <alignment horizontal="left" vertical="center"/>
    </xf>
    <xf numFmtId="190" fontId="42" fillId="0" borderId="16" xfId="0" applyNumberFormat="1" applyFont="1" applyFill="1" applyBorder="1" applyAlignment="1" applyProtection="1">
      <alignment horizontal="center" vertical="center"/>
    </xf>
    <xf numFmtId="0" fontId="42" fillId="7" borderId="8" xfId="0" applyNumberFormat="1" applyFont="1" applyFill="1" applyBorder="1" applyAlignment="1" applyProtection="1">
      <alignment horizontal="left" vertical="center"/>
    </xf>
    <xf numFmtId="190" fontId="42" fillId="0" borderId="8" xfId="0" applyNumberFormat="1" applyFont="1" applyFill="1" applyBorder="1" applyAlignment="1" applyProtection="1">
      <alignment horizontal="center" vertical="center"/>
    </xf>
    <xf numFmtId="0" fontId="14" fillId="0" borderId="8" xfId="9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4" fillId="2" borderId="8" xfId="7" applyFont="1" applyFill="1" applyBorder="1" applyAlignment="1">
      <alignment horizontal="center" vertical="center" wrapText="1"/>
    </xf>
    <xf numFmtId="0" fontId="6" fillId="2" borderId="8" xfId="3" applyFont="1" applyFill="1" applyBorder="1" applyAlignment="1" applyProtection="1">
      <alignment horizontal="center" vertical="center" wrapText="1"/>
      <protection locked="0"/>
    </xf>
    <xf numFmtId="0" fontId="9" fillId="0" borderId="8" xfId="3" applyBorder="1" applyAlignment="1">
      <alignment vertical="center"/>
    </xf>
    <xf numFmtId="0" fontId="9" fillId="0" borderId="8" xfId="3" applyBorder="1" applyAlignment="1">
      <alignment horizontal="left" vertical="center"/>
    </xf>
    <xf numFmtId="0" fontId="9" fillId="8" borderId="8" xfId="3" applyFill="1" applyBorder="1" applyAlignment="1">
      <alignment horizontal="right" vertical="center" wrapText="1"/>
    </xf>
    <xf numFmtId="189" fontId="5" fillId="2" borderId="0" xfId="3" applyNumberFormat="1" applyFont="1" applyFill="1" applyAlignment="1" applyProtection="1">
      <alignment vertical="center"/>
      <protection locked="0"/>
    </xf>
    <xf numFmtId="189" fontId="6" fillId="2" borderId="8" xfId="3" applyNumberFormat="1" applyFont="1" applyFill="1" applyBorder="1" applyAlignment="1">
      <alignment horizontal="center" vertical="center" wrapText="1"/>
    </xf>
    <xf numFmtId="189" fontId="9" fillId="0" borderId="8" xfId="3" applyNumberFormat="1" applyBorder="1" applyAlignment="1">
      <alignment horizontal="right" vertical="center" wrapText="1"/>
    </xf>
    <xf numFmtId="189" fontId="0" fillId="0" borderId="0" xfId="0" applyNumberFormat="1" applyAlignment="1">
      <alignment vertical="center"/>
    </xf>
    <xf numFmtId="189" fontId="9" fillId="8" borderId="8" xfId="3" applyNumberFormat="1" applyFill="1" applyBorder="1" applyAlignment="1">
      <alignment horizontal="right" vertical="center" wrapText="1"/>
    </xf>
    <xf numFmtId="0" fontId="9" fillId="8" borderId="8" xfId="3" applyFill="1" applyBorder="1" applyAlignment="1">
      <alignment horizontal="left" vertical="center" wrapText="1"/>
    </xf>
    <xf numFmtId="3" fontId="5" fillId="2" borderId="8" xfId="3" applyNumberFormat="1" applyFont="1" applyFill="1" applyBorder="1" applyAlignment="1" applyProtection="1">
      <alignment horizontal="left" vertical="center" wrapText="1"/>
    </xf>
    <xf numFmtId="0" fontId="5" fillId="2" borderId="8" xfId="3" applyNumberFormat="1" applyFont="1" applyFill="1" applyBorder="1" applyAlignment="1" applyProtection="1">
      <alignment horizontal="right" vertical="center"/>
    </xf>
    <xf numFmtId="0" fontId="5" fillId="2" borderId="8" xfId="3" applyNumberFormat="1" applyFont="1" applyFill="1" applyBorder="1" applyAlignment="1" applyProtection="1">
      <alignment horizontal="left" vertical="center" wrapText="1"/>
    </xf>
    <xf numFmtId="0" fontId="5" fillId="2" borderId="8" xfId="3" applyFont="1" applyFill="1" applyBorder="1" applyAlignment="1">
      <alignment vertical="center"/>
    </xf>
    <xf numFmtId="0" fontId="32" fillId="2" borderId="8" xfId="3" applyFont="1" applyFill="1" applyBorder="1" applyAlignment="1">
      <alignment vertical="center" wrapText="1"/>
    </xf>
    <xf numFmtId="0" fontId="32" fillId="2" borderId="9" xfId="3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4" fillId="2" borderId="0" xfId="3" applyFont="1" applyFill="1" applyAlignment="1">
      <alignment horizontal="center" vertical="center"/>
    </xf>
    <xf numFmtId="0" fontId="32" fillId="2" borderId="17" xfId="3" applyFont="1" applyFill="1" applyBorder="1" applyAlignment="1">
      <alignment horizontal="center" vertical="center"/>
    </xf>
    <xf numFmtId="0" fontId="3" fillId="2" borderId="0" xfId="3" applyFont="1" applyFill="1" applyAlignment="1" applyProtection="1">
      <alignment horizontal="center" vertical="center" wrapText="1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9" fillId="0" borderId="8" xfId="3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9" fillId="0" borderId="2" xfId="3" applyBorder="1" applyAlignment="1">
      <alignment horizontal="center" vertical="center"/>
    </xf>
    <xf numFmtId="0" fontId="9" fillId="0" borderId="4" xfId="3" applyBorder="1" applyAlignment="1">
      <alignment horizontal="center" vertical="center"/>
    </xf>
    <xf numFmtId="0" fontId="6" fillId="2" borderId="8" xfId="3" applyFont="1" applyFill="1" applyBorder="1" applyAlignment="1" applyProtection="1">
      <alignment horizontal="center" vertical="center"/>
      <protection locked="0"/>
    </xf>
    <xf numFmtId="0" fontId="6" fillId="2" borderId="8" xfId="3" applyFont="1" applyFill="1" applyBorder="1" applyAlignment="1" applyProtection="1">
      <alignment horizontal="center" vertical="center" wrapText="1"/>
      <protection locked="0"/>
    </xf>
    <xf numFmtId="0" fontId="6" fillId="2" borderId="8" xfId="3" applyFont="1" applyFill="1" applyBorder="1" applyAlignment="1">
      <alignment horizontal="center" vertical="center" wrapText="1"/>
    </xf>
    <xf numFmtId="0" fontId="37" fillId="7" borderId="0" xfId="0" applyNumberFormat="1" applyFont="1" applyFill="1" applyBorder="1" applyAlignment="1" applyProtection="1">
      <alignment horizontal="center" vertical="center"/>
    </xf>
  </cellXfs>
  <cellStyles count="126">
    <cellStyle name="_ET_STYLE_NoName_00_" xfId="14"/>
    <cellStyle name="Calc Currency (0)" xfId="16"/>
    <cellStyle name="Comma" xfId="6"/>
    <cellStyle name="Comma [0]" xfId="5"/>
    <cellStyle name="Comma [0] 2" xfId="26"/>
    <cellStyle name="comma zerodec" xfId="27"/>
    <cellStyle name="Comma_1995" xfId="25"/>
    <cellStyle name="Currency" xfId="1"/>
    <cellStyle name="Currency [0]" xfId="2"/>
    <cellStyle name="Currency [0] 2" xfId="19"/>
    <cellStyle name="Currency_1995" xfId="11"/>
    <cellStyle name="Currency1" xfId="28"/>
    <cellStyle name="Date" xfId="29"/>
    <cellStyle name="Dollar (zero dec)" xfId="31"/>
    <cellStyle name="Fixed" xfId="32"/>
    <cellStyle name="Header1" xfId="33"/>
    <cellStyle name="Header2" xfId="35"/>
    <cellStyle name="Header2 2" xfId="124"/>
    <cellStyle name="HEADING1" xfId="23"/>
    <cellStyle name="HEADING2" xfId="22"/>
    <cellStyle name="MS Sans Serif" xfId="10"/>
    <cellStyle name="no dec" xfId="36"/>
    <cellStyle name="Norma,_laroux_4_营业在建 (2)_E21" xfId="37"/>
    <cellStyle name="Normal" xfId="3"/>
    <cellStyle name="Percent" xfId="4"/>
    <cellStyle name="RowLevel_0" xfId="39"/>
    <cellStyle name="Total" xfId="40"/>
    <cellStyle name="百分比 2" xfId="42"/>
    <cellStyle name="表标题" xfId="44"/>
    <cellStyle name="差_(7.29)2016年市级财政决算及2017年上半年预算执行情况" xfId="45"/>
    <cellStyle name="差_(8.11)2016年财政决算及2017年上半年预算执行情况（漳河新区）" xfId="46"/>
    <cellStyle name="差_(8.11)2016年市级财政决算及2017年上半年预算执行情况" xfId="13"/>
    <cellStyle name="差_(8.13表四)2016年市级财政决算及2017年上半年预算执行情况" xfId="47"/>
    <cellStyle name="差_(8.3)2016年市级财政决算及2017年上半年预算执行情况" xfId="17"/>
    <cellStyle name="差_0722礼拜五汇总王科长2015年市级财政决算及2016年1-6月预算执行情况" xfId="49"/>
    <cellStyle name="差_1　2016年市级决算" xfId="50"/>
    <cellStyle name="差_1481287694128(2)" xfId="52"/>
    <cellStyle name="差_1481287694378(1)" xfId="53"/>
    <cellStyle name="差_2015年调整预算" xfId="21"/>
    <cellStyle name="差_2015年项目支出（金融）" xfId="54"/>
    <cellStyle name="差_2015年转移支付决算7.19" xfId="55"/>
    <cellStyle name="差_2016年市级国有资本经营预算3" xfId="34"/>
    <cellStyle name="差_2016年土地使用基金支出预算（屈家岭12.23）" xfId="56"/>
    <cellStyle name="差_2016年预算表(人大）确定" xfId="15"/>
    <cellStyle name="差_2017年完成情况和2018年预算草案" xfId="57"/>
    <cellStyle name="差_2017年完成情况和2018年预算草案（荆门市）2" xfId="58"/>
    <cellStyle name="差_2017年完成情况和2018年预算草案（市本级）" xfId="60"/>
    <cellStyle name="差_Book1" xfId="61"/>
    <cellStyle name="差_表二--电子版" xfId="62"/>
    <cellStyle name="差_荆门市2016年预算（全市汇总）" xfId="63"/>
    <cellStyle name="差_屈家岭" xfId="64"/>
    <cellStyle name="差_任务2：2017年地方财政预算表（荆门市）0314" xfId="65"/>
    <cellStyle name="差_商贸科2015年项目支出清理表20140908" xfId="67"/>
    <cellStyle name="差_商贸口2015年项目支出清理表定" xfId="30"/>
    <cellStyle name="差_社保基金（给屈家岭）" xfId="68"/>
    <cellStyle name="差_社保基金预算（2018年） - 副本" xfId="70"/>
    <cellStyle name="常规" xfId="0" builtinId="0"/>
    <cellStyle name="常规 10" xfId="71"/>
    <cellStyle name="常规 11" xfId="125"/>
    <cellStyle name="常规 2" xfId="7"/>
    <cellStyle name="常规 2 2" xfId="24"/>
    <cellStyle name="常规 2 2 2" xfId="59"/>
    <cellStyle name="常规 2 2 3" xfId="74"/>
    <cellStyle name="常规 2 3" xfId="73"/>
    <cellStyle name="常规 2_荆门市2016年预算（全市汇总）" xfId="75"/>
    <cellStyle name="常规 21" xfId="76"/>
    <cellStyle name="常规 3" xfId="77"/>
    <cellStyle name="常规 3 2" xfId="78"/>
    <cellStyle name="常规 3 2 2" xfId="79"/>
    <cellStyle name="常规 3 3" xfId="80"/>
    <cellStyle name="常规 3 3 2" xfId="81"/>
    <cellStyle name="常规 3 4" xfId="38"/>
    <cellStyle name="常规 3_2017年国有资本经营预算" xfId="82"/>
    <cellStyle name="常规 4" xfId="83"/>
    <cellStyle name="常规 4 2" xfId="84"/>
    <cellStyle name="常规 5" xfId="8"/>
    <cellStyle name="常规 5 2" xfId="85"/>
    <cellStyle name="常规 6" xfId="12"/>
    <cellStyle name="常规 7" xfId="86"/>
    <cellStyle name="常规 8" xfId="9"/>
    <cellStyle name="常规 9" xfId="123"/>
    <cellStyle name="分级显示行_1_13区汇总" xfId="48"/>
    <cellStyle name="归盒啦_95" xfId="87"/>
    <cellStyle name="好_(7.29)2016年市级财政决算及2017年上半年预算执行情况" xfId="88"/>
    <cellStyle name="好_(8.11)2016年财政决算及2017年上半年预算执行情况（漳河新区）" xfId="69"/>
    <cellStyle name="好_(8.11)2016年市级财政决算及2017年上半年预算执行情况" xfId="89"/>
    <cellStyle name="好_(8.13表四)2016年市级财政决算及2017年上半年预算执行情况" xfId="90"/>
    <cellStyle name="好_(8.3)2016年市级财政决算及2017年上半年预算执行情况" xfId="92"/>
    <cellStyle name="好_0722礼拜五汇总王科长2015年市级财政决算及2016年1-6月预算执行情况" xfId="94"/>
    <cellStyle name="好_1　2016年市级决算" xfId="18"/>
    <cellStyle name="好_1481287694128(2)" xfId="95"/>
    <cellStyle name="好_1481287694378(1)" xfId="41"/>
    <cellStyle name="好_2015年调整预算" xfId="72"/>
    <cellStyle name="好_2015年项目支出（金融）" xfId="96"/>
    <cellStyle name="好_2015年转移支付决算7.19" xfId="98"/>
    <cellStyle name="好_2016年市级国有资本经营预算3" xfId="99"/>
    <cellStyle name="好_2016年土地使用基金支出预算（屈家岭12.23）" xfId="100"/>
    <cellStyle name="好_2016年预算表(人大）确定" xfId="101"/>
    <cellStyle name="好_2017年完成情况和2018年预算草案" xfId="97"/>
    <cellStyle name="好_2017年完成情况和2018年预算草案（荆门市）2" xfId="102"/>
    <cellStyle name="好_2017年完成情况和2018年预算草案（市本级）" xfId="51"/>
    <cellStyle name="好_Book1" xfId="103"/>
    <cellStyle name="好_表二--电子版" xfId="66"/>
    <cellStyle name="好_荆门市2016年预算（全市汇总）" xfId="104"/>
    <cellStyle name="好_屈家岭" xfId="105"/>
    <cellStyle name="好_任务2：2017年地方财政预算表（荆门市）0314" xfId="106"/>
    <cellStyle name="好_商贸科2015年项目支出清理表20140908" xfId="107"/>
    <cellStyle name="好_商贸口2015年项目支出清理表定" xfId="20"/>
    <cellStyle name="好_社保基金（给屈家岭）" xfId="108"/>
    <cellStyle name="好_社保基金预算（2018年） - 副本" xfId="109"/>
    <cellStyle name="后继超链接" xfId="110"/>
    <cellStyle name="霓付 [0]_95" xfId="111"/>
    <cellStyle name="霓付_95" xfId="112"/>
    <cellStyle name="烹拳 [0]_95" xfId="113"/>
    <cellStyle name="烹拳_95" xfId="114"/>
    <cellStyle name="普通_“三部” (2)" xfId="115"/>
    <cellStyle name="千分位[0]_F01-1" xfId="116"/>
    <cellStyle name="千分位_97-917" xfId="117"/>
    <cellStyle name="千位[0]_，" xfId="43"/>
    <cellStyle name="千位_，" xfId="91"/>
    <cellStyle name="钎霖_4岿角利" xfId="118"/>
    <cellStyle name="数字" xfId="119"/>
    <cellStyle name="未定义" xfId="120"/>
    <cellStyle name="小数" xfId="121"/>
    <cellStyle name="样式 1" xfId="93"/>
    <cellStyle name="样式 1 2" xfId="12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Zeros="0" workbookViewId="0">
      <pane ySplit="4" topLeftCell="A5" activePane="bottomLeft" state="frozen"/>
      <selection pane="bottomLeft" activeCell="D7" sqref="D7"/>
    </sheetView>
  </sheetViews>
  <sheetFormatPr defaultColWidth="9" defaultRowHeight="16.5" customHeight="1"/>
  <cols>
    <col min="1" max="1" width="41.875" style="2" bestFit="1" customWidth="1"/>
    <col min="2" max="2" width="11.875" style="5" customWidth="1"/>
    <col min="3" max="3" width="11" style="5" bestFit="1" customWidth="1"/>
    <col min="4" max="4" width="13.875" bestFit="1" customWidth="1"/>
  </cols>
  <sheetData>
    <row r="1" spans="1:4" s="3" customFormat="1" ht="26.25" customHeight="1">
      <c r="A1" s="102"/>
      <c r="B1" s="102"/>
      <c r="C1" s="102"/>
      <c r="D1" s="102"/>
    </row>
    <row r="2" spans="1:4" s="3" customFormat="1" ht="26.25" customHeight="1">
      <c r="A2" s="102" t="s">
        <v>466</v>
      </c>
      <c r="B2" s="102"/>
      <c r="C2" s="102"/>
      <c r="D2" s="102"/>
    </row>
    <row r="3" spans="1:4" s="2" customFormat="1" ht="24" customHeight="1">
      <c r="B3" s="5"/>
      <c r="C3" s="5"/>
      <c r="D3" s="14" t="s">
        <v>0</v>
      </c>
    </row>
    <row r="4" spans="1:4" s="25" customFormat="1" ht="22.5" customHeight="1">
      <c r="A4" s="17" t="s">
        <v>468</v>
      </c>
      <c r="B4" s="15" t="s">
        <v>4</v>
      </c>
      <c r="C4" s="15" t="s">
        <v>328</v>
      </c>
      <c r="D4" s="15" t="s">
        <v>329</v>
      </c>
    </row>
    <row r="5" spans="1:4" s="25" customFormat="1" ht="22.5" customHeight="1">
      <c r="A5" s="81" t="s">
        <v>467</v>
      </c>
      <c r="B5" s="15">
        <f>SUM(B6,B23)</f>
        <v>301000</v>
      </c>
      <c r="C5" s="15">
        <f>SUM(C6,C23)</f>
        <v>273100</v>
      </c>
      <c r="D5" s="15">
        <f t="shared" ref="D5" si="0">SUM(D6,D23)</f>
        <v>-27900</v>
      </c>
    </row>
    <row r="6" spans="1:4" ht="16.5" customHeight="1">
      <c r="A6" s="27" t="s">
        <v>10</v>
      </c>
      <c r="B6" s="24">
        <f>SUM(B7:B22)</f>
        <v>231800</v>
      </c>
      <c r="C6" s="24">
        <f>SUM(C7:C22)</f>
        <v>205900</v>
      </c>
      <c r="D6" s="15">
        <f>C6-B6</f>
        <v>-25900</v>
      </c>
    </row>
    <row r="7" spans="1:4" ht="16.5" customHeight="1">
      <c r="A7" s="27" t="s">
        <v>11</v>
      </c>
      <c r="B7" s="24">
        <v>92000</v>
      </c>
      <c r="C7" s="24">
        <f>92000-21000-4900</f>
        <v>66100</v>
      </c>
      <c r="D7" s="15">
        <f>C7-B7</f>
        <v>-25900</v>
      </c>
    </row>
    <row r="8" spans="1:4" ht="16.5" customHeight="1">
      <c r="A8" s="13" t="s">
        <v>12</v>
      </c>
      <c r="B8" s="24">
        <v>19200</v>
      </c>
      <c r="C8" s="24">
        <v>19200</v>
      </c>
      <c r="D8" s="15">
        <f t="shared" ref="D8:D38" si="1">C8-B8</f>
        <v>0</v>
      </c>
    </row>
    <row r="9" spans="1:4" ht="16.5" customHeight="1">
      <c r="A9" s="13" t="s">
        <v>13</v>
      </c>
      <c r="B9" s="24"/>
      <c r="C9" s="24"/>
      <c r="D9" s="15">
        <f t="shared" si="1"/>
        <v>0</v>
      </c>
    </row>
    <row r="10" spans="1:4" ht="16.5" customHeight="1">
      <c r="A10" s="13" t="s">
        <v>14</v>
      </c>
      <c r="B10" s="24">
        <v>6000</v>
      </c>
      <c r="C10" s="24">
        <v>6000</v>
      </c>
      <c r="D10" s="15">
        <f t="shared" si="1"/>
        <v>0</v>
      </c>
    </row>
    <row r="11" spans="1:4" ht="16.5" customHeight="1">
      <c r="A11" s="13" t="s">
        <v>15</v>
      </c>
      <c r="B11" s="24">
        <v>9000</v>
      </c>
      <c r="C11" s="24">
        <v>9000</v>
      </c>
      <c r="D11" s="15">
        <f t="shared" si="1"/>
        <v>0</v>
      </c>
    </row>
    <row r="12" spans="1:4" ht="16.5" customHeight="1">
      <c r="A12" s="13" t="s">
        <v>16</v>
      </c>
      <c r="B12" s="24">
        <v>14000</v>
      </c>
      <c r="C12" s="24">
        <v>14000</v>
      </c>
      <c r="D12" s="15">
        <f t="shared" si="1"/>
        <v>0</v>
      </c>
    </row>
    <row r="13" spans="1:4" ht="16.5" customHeight="1">
      <c r="A13" s="13" t="s">
        <v>17</v>
      </c>
      <c r="B13" s="24">
        <v>6200</v>
      </c>
      <c r="C13" s="24">
        <v>6200</v>
      </c>
      <c r="D13" s="15">
        <f t="shared" si="1"/>
        <v>0</v>
      </c>
    </row>
    <row r="14" spans="1:4" ht="16.5" customHeight="1">
      <c r="A14" s="13" t="s">
        <v>18</v>
      </c>
      <c r="B14" s="24">
        <v>5000</v>
      </c>
      <c r="C14" s="24">
        <v>5000</v>
      </c>
      <c r="D14" s="15">
        <f t="shared" si="1"/>
        <v>0</v>
      </c>
    </row>
    <row r="15" spans="1:4" ht="16.5" customHeight="1">
      <c r="A15" s="13" t="s">
        <v>19</v>
      </c>
      <c r="B15" s="24">
        <v>15000</v>
      </c>
      <c r="C15" s="24">
        <v>15000</v>
      </c>
      <c r="D15" s="15">
        <f t="shared" si="1"/>
        <v>0</v>
      </c>
    </row>
    <row r="16" spans="1:4" ht="16.5" customHeight="1">
      <c r="A16" s="13" t="s">
        <v>20</v>
      </c>
      <c r="B16" s="24">
        <v>9000</v>
      </c>
      <c r="C16" s="24">
        <v>9000</v>
      </c>
      <c r="D16" s="15">
        <f t="shared" si="1"/>
        <v>0</v>
      </c>
    </row>
    <row r="17" spans="1:4" ht="16.5" customHeight="1">
      <c r="A17" s="13" t="s">
        <v>21</v>
      </c>
      <c r="B17" s="24">
        <v>5400</v>
      </c>
      <c r="C17" s="24">
        <v>5400</v>
      </c>
      <c r="D17" s="15">
        <f t="shared" si="1"/>
        <v>0</v>
      </c>
    </row>
    <row r="18" spans="1:4" ht="16.5" customHeight="1">
      <c r="A18" s="13" t="s">
        <v>22</v>
      </c>
      <c r="B18" s="24">
        <v>21000</v>
      </c>
      <c r="C18" s="24">
        <v>21000</v>
      </c>
      <c r="D18" s="15">
        <f t="shared" si="1"/>
        <v>0</v>
      </c>
    </row>
    <row r="19" spans="1:4" ht="16.5" customHeight="1">
      <c r="A19" s="13" t="s">
        <v>23</v>
      </c>
      <c r="B19" s="24">
        <v>28000</v>
      </c>
      <c r="C19" s="24">
        <v>28000</v>
      </c>
      <c r="D19" s="15">
        <f t="shared" si="1"/>
        <v>0</v>
      </c>
    </row>
    <row r="20" spans="1:4" ht="16.5" customHeight="1">
      <c r="A20" s="13" t="s">
        <v>24</v>
      </c>
      <c r="B20" s="24"/>
      <c r="C20" s="24"/>
      <c r="D20" s="15">
        <f t="shared" si="1"/>
        <v>0</v>
      </c>
    </row>
    <row r="21" spans="1:4" ht="16.5" customHeight="1">
      <c r="A21" s="13" t="s">
        <v>25</v>
      </c>
      <c r="B21" s="24">
        <v>2000</v>
      </c>
      <c r="C21" s="24">
        <v>2000</v>
      </c>
      <c r="D21" s="15">
        <f t="shared" si="1"/>
        <v>0</v>
      </c>
    </row>
    <row r="22" spans="1:4" ht="16.5" customHeight="1">
      <c r="A22" s="13" t="s">
        <v>26</v>
      </c>
      <c r="B22" s="24"/>
      <c r="C22" s="24"/>
      <c r="D22" s="15">
        <f t="shared" si="1"/>
        <v>0</v>
      </c>
    </row>
    <row r="23" spans="1:4" ht="16.5" customHeight="1">
      <c r="A23" s="29" t="s">
        <v>345</v>
      </c>
      <c r="B23" s="24">
        <f>B24+B31+B32+B33+B37+B38</f>
        <v>69200</v>
      </c>
      <c r="C23" s="24">
        <f>C24+C31+C32+C33+C37+C38</f>
        <v>67200</v>
      </c>
      <c r="D23" s="15">
        <f t="shared" si="1"/>
        <v>-2000</v>
      </c>
    </row>
    <row r="24" spans="1:4" ht="16.5" customHeight="1">
      <c r="A24" s="30" t="s">
        <v>330</v>
      </c>
      <c r="B24" s="24">
        <f>SUM(B25:B30)</f>
        <v>9600</v>
      </c>
      <c r="C24" s="24">
        <f>SUM(C25:C30)</f>
        <v>9600</v>
      </c>
      <c r="D24" s="15">
        <f t="shared" si="1"/>
        <v>0</v>
      </c>
    </row>
    <row r="25" spans="1:4" ht="16.5" customHeight="1">
      <c r="A25" s="31" t="s">
        <v>331</v>
      </c>
      <c r="B25" s="24">
        <v>6315</v>
      </c>
      <c r="C25" s="24">
        <v>6315</v>
      </c>
      <c r="D25" s="15">
        <f t="shared" si="1"/>
        <v>0</v>
      </c>
    </row>
    <row r="26" spans="1:4" ht="16.5" customHeight="1">
      <c r="A26" s="32" t="s">
        <v>332</v>
      </c>
      <c r="B26" s="24">
        <v>2639</v>
      </c>
      <c r="C26" s="24">
        <v>2639</v>
      </c>
      <c r="D26" s="15">
        <f t="shared" si="1"/>
        <v>0</v>
      </c>
    </row>
    <row r="27" spans="1:4" ht="16.5" customHeight="1">
      <c r="A27" s="32" t="s">
        <v>333</v>
      </c>
      <c r="B27" s="24">
        <v>646</v>
      </c>
      <c r="C27" s="24">
        <v>646</v>
      </c>
      <c r="D27" s="15">
        <f t="shared" si="1"/>
        <v>0</v>
      </c>
    </row>
    <row r="28" spans="1:4" ht="16.5" customHeight="1">
      <c r="A28" s="32" t="s">
        <v>334</v>
      </c>
      <c r="B28" s="24"/>
      <c r="C28" s="24"/>
      <c r="D28" s="15">
        <f t="shared" si="1"/>
        <v>0</v>
      </c>
    </row>
    <row r="29" spans="1:4" ht="16.5" customHeight="1">
      <c r="A29" s="32" t="s">
        <v>335</v>
      </c>
      <c r="B29" s="24"/>
      <c r="C29" s="24"/>
      <c r="D29" s="15">
        <f t="shared" si="1"/>
        <v>0</v>
      </c>
    </row>
    <row r="30" spans="1:4" ht="16.5" customHeight="1">
      <c r="A30" s="32" t="s">
        <v>336</v>
      </c>
      <c r="B30" s="24"/>
      <c r="C30" s="24"/>
      <c r="D30" s="15">
        <f t="shared" si="1"/>
        <v>0</v>
      </c>
    </row>
    <row r="31" spans="1:4" ht="16.5" customHeight="1">
      <c r="A31" s="30" t="s">
        <v>337</v>
      </c>
      <c r="B31" s="24">
        <v>16900</v>
      </c>
      <c r="C31" s="24">
        <f>16900-2000</f>
        <v>14900</v>
      </c>
      <c r="D31" s="15">
        <f t="shared" si="1"/>
        <v>-2000</v>
      </c>
    </row>
    <row r="32" spans="1:4" ht="16.5" customHeight="1">
      <c r="A32" s="30" t="s">
        <v>338</v>
      </c>
      <c r="B32" s="24">
        <v>13000</v>
      </c>
      <c r="C32" s="24">
        <v>13000</v>
      </c>
      <c r="D32" s="15">
        <f t="shared" si="1"/>
        <v>0</v>
      </c>
    </row>
    <row r="33" spans="1:4" ht="16.5" customHeight="1">
      <c r="A33" s="30" t="s">
        <v>339</v>
      </c>
      <c r="B33" s="24">
        <f>SUM(B34:B36)</f>
        <v>25900</v>
      </c>
      <c r="C33" s="24">
        <f>SUM(C34:C36)</f>
        <v>25900</v>
      </c>
      <c r="D33" s="15">
        <f t="shared" si="1"/>
        <v>0</v>
      </c>
    </row>
    <row r="34" spans="1:4" ht="16.5" customHeight="1">
      <c r="A34" s="31" t="s">
        <v>340</v>
      </c>
      <c r="B34" s="24"/>
      <c r="C34" s="24"/>
      <c r="D34" s="15">
        <f t="shared" si="1"/>
        <v>0</v>
      </c>
    </row>
    <row r="35" spans="1:4" ht="16.5" customHeight="1">
      <c r="A35" s="33" t="s">
        <v>341</v>
      </c>
      <c r="B35" s="24"/>
      <c r="C35" s="24"/>
      <c r="D35" s="15">
        <f t="shared" si="1"/>
        <v>0</v>
      </c>
    </row>
    <row r="36" spans="1:4" ht="16.5" customHeight="1">
      <c r="A36" s="33" t="s">
        <v>342</v>
      </c>
      <c r="B36" s="24">
        <v>25900</v>
      </c>
      <c r="C36" s="24">
        <v>25900</v>
      </c>
      <c r="D36" s="15">
        <f t="shared" si="1"/>
        <v>0</v>
      </c>
    </row>
    <row r="37" spans="1:4" ht="16.5" customHeight="1">
      <c r="A37" s="30" t="s">
        <v>343</v>
      </c>
      <c r="B37" s="24">
        <v>3300</v>
      </c>
      <c r="C37" s="24">
        <v>3300</v>
      </c>
      <c r="D37" s="15">
        <f t="shared" si="1"/>
        <v>0</v>
      </c>
    </row>
    <row r="38" spans="1:4" ht="16.5" customHeight="1">
      <c r="A38" s="30" t="s">
        <v>344</v>
      </c>
      <c r="B38" s="24">
        <v>500</v>
      </c>
      <c r="C38" s="24">
        <v>500</v>
      </c>
      <c r="D38" s="15">
        <f t="shared" si="1"/>
        <v>0</v>
      </c>
    </row>
  </sheetData>
  <mergeCells count="2">
    <mergeCell ref="A1:D1"/>
    <mergeCell ref="A2:D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1"/>
  <sheetViews>
    <sheetView showZeros="0" topLeftCell="B1" workbookViewId="0">
      <pane ySplit="5" topLeftCell="A6" activePane="bottomLeft" state="frozen"/>
      <selection activeCell="G21" sqref="G21"/>
      <selection pane="bottomLeft" activeCell="D211" sqref="D211"/>
    </sheetView>
  </sheetViews>
  <sheetFormatPr defaultColWidth="9" defaultRowHeight="16.5" customHeight="1"/>
  <cols>
    <col min="1" max="1" width="7.125" hidden="1" customWidth="1"/>
    <col min="2" max="2" width="34.75" customWidth="1"/>
    <col min="3" max="3" width="13.375" customWidth="1"/>
    <col min="4" max="4" width="12.625" bestFit="1" customWidth="1"/>
    <col min="5" max="5" width="11.875" customWidth="1"/>
    <col min="6" max="6" width="15" bestFit="1" customWidth="1"/>
    <col min="7" max="13" width="7.5" customWidth="1"/>
    <col min="14" max="14" width="17.75" customWidth="1"/>
    <col min="15" max="16" width="10.875" customWidth="1"/>
    <col min="17" max="17" width="10.875" style="37" customWidth="1"/>
  </cols>
  <sheetData>
    <row r="1" spans="1:19" s="3" customFormat="1" ht="23.25" customHeight="1">
      <c r="B1" s="102"/>
      <c r="C1" s="102"/>
      <c r="D1" s="102"/>
      <c r="E1" s="102"/>
      <c r="Q1" s="40"/>
    </row>
    <row r="2" spans="1:19" s="3" customFormat="1" ht="23.25" customHeight="1">
      <c r="B2" s="102" t="s">
        <v>28</v>
      </c>
      <c r="C2" s="102"/>
      <c r="D2" s="102"/>
      <c r="E2" s="102"/>
      <c r="Q2" s="40"/>
    </row>
    <row r="3" spans="1:19" s="3" customFormat="1" ht="23.25" customHeight="1">
      <c r="B3" s="58"/>
      <c r="C3" s="58"/>
      <c r="D3" s="58"/>
      <c r="E3" s="58"/>
      <c r="Q3" s="40"/>
    </row>
    <row r="4" spans="1:19" s="2" customFormat="1" ht="16.5" customHeight="1">
      <c r="C4" s="5"/>
      <c r="D4" s="103" t="s">
        <v>348</v>
      </c>
      <c r="E4" s="103"/>
      <c r="Q4" s="23"/>
    </row>
    <row r="5" spans="1:19" s="42" customFormat="1" ht="16.5" customHeight="1">
      <c r="A5" s="26"/>
      <c r="B5" s="17" t="s">
        <v>8</v>
      </c>
      <c r="C5" s="22" t="s">
        <v>346</v>
      </c>
      <c r="D5" s="43" t="s">
        <v>328</v>
      </c>
      <c r="E5" s="43" t="s">
        <v>329</v>
      </c>
      <c r="F5" s="21"/>
      <c r="G5" s="21"/>
      <c r="H5" s="21"/>
      <c r="I5" s="21"/>
      <c r="J5" s="21"/>
      <c r="K5" s="21"/>
      <c r="L5" s="20"/>
      <c r="M5" s="20"/>
      <c r="N5" s="43"/>
      <c r="O5" s="43" t="s">
        <v>329</v>
      </c>
      <c r="P5" s="21"/>
      <c r="Q5" s="39"/>
      <c r="R5" s="42" t="s">
        <v>347</v>
      </c>
    </row>
    <row r="6" spans="1:19" s="4" customFormat="1" ht="16.5" customHeight="1">
      <c r="A6" s="35"/>
      <c r="B6" s="59" t="s">
        <v>467</v>
      </c>
      <c r="C6" s="34">
        <f>C7+C34+C37+C40+C52+C63+C74+C81+C103+C117+C133+C140+C149+C156+C164+C168+C174+C184+C188+C192+C197+C205+C206+C209+C211</f>
        <v>833149</v>
      </c>
      <c r="D6" s="34">
        <f>D7+D34+D37+D40+D52+D63+D74+D81+D103+D117+D133+D140+D149+D156+D164+D168+D174+D184+D188+D192+D197+D205+D206+D209+D211</f>
        <v>833043</v>
      </c>
      <c r="E6" s="34">
        <f>E7+E34+E37+E40+E52+E63+E74+E81+E103+E117+E133+E140+E149+E156+E164+E168+E174+E184+E188+E192+E197+E205+E206+E209+E211</f>
        <v>-106</v>
      </c>
      <c r="F6" s="83" t="s">
        <v>471</v>
      </c>
      <c r="G6" s="16"/>
      <c r="H6" s="16"/>
      <c r="I6" s="16"/>
      <c r="J6" s="16"/>
      <c r="K6" s="16"/>
      <c r="L6" s="16"/>
      <c r="M6"/>
      <c r="N6"/>
      <c r="O6" s="34">
        <f t="shared" ref="O6:R6" si="0">O7+O34+O37+O40+O52+O63+O74+O81+O103+O117+O133+O140+O149+O156+O164+O168+O174+O184+O188+O192+O197+O205+O206+O209+O211</f>
        <v>54183</v>
      </c>
      <c r="P6" s="34">
        <f t="shared" ref="P6" si="1">P7+P34+P37+P40+P52+P63+P74+P81+P103+P117+P133+P140+P149+P156+P164+P168+P174+P184+P188+P192+P197+P205+P206+P209+P211</f>
        <v>-6167</v>
      </c>
      <c r="Q6" s="38">
        <f t="shared" ref="Q6" si="2">Q7+Q34+Q37+Q40+Q52+Q63+Q74+Q81+Q103+Q117+Q133+Q140+Q149+Q156+Q164+Q168+Q174+Q184+Q188+Q192+Q197+Q205+Q206+Q209+Q211</f>
        <v>-44665</v>
      </c>
      <c r="R6" s="34">
        <f t="shared" si="0"/>
        <v>0</v>
      </c>
      <c r="S6" s="34">
        <f>S7+S34+S37+S40+S52+S63+S74+S81+S103+S117+S133+S140+S149+S156+S164+S168+S174+S184+S188+S192+S197+S205+S206+S209+S211</f>
        <v>0</v>
      </c>
    </row>
    <row r="7" spans="1:19" ht="16.5" customHeight="1">
      <c r="A7" s="1">
        <v>105576</v>
      </c>
      <c r="B7" s="19" t="s">
        <v>29</v>
      </c>
      <c r="C7" s="18">
        <f t="shared" ref="C7" si="3">SUM(C8:C33)</f>
        <v>67639</v>
      </c>
      <c r="D7" s="18">
        <f t="shared" ref="D7" si="4">SUM(D8:D33)</f>
        <v>68119</v>
      </c>
      <c r="E7" s="18">
        <f t="shared" ref="E7:E70" si="5">SUM(D7-C7)</f>
        <v>480</v>
      </c>
      <c r="F7" s="83" t="s">
        <v>472</v>
      </c>
      <c r="G7" s="16"/>
      <c r="H7" s="16"/>
      <c r="I7" s="16"/>
      <c r="J7" s="16"/>
      <c r="K7" s="16"/>
      <c r="L7" s="16"/>
      <c r="N7">
        <f t="shared" ref="N7:N70" si="6">SUM(D7:E7)</f>
        <v>68599</v>
      </c>
      <c r="O7">
        <f>SUM(O8:O33)</f>
        <v>4584</v>
      </c>
      <c r="P7">
        <f t="shared" ref="P7:Q7" si="7">SUM(P8:P33)</f>
        <v>0</v>
      </c>
      <c r="Q7" s="37">
        <f t="shared" si="7"/>
        <v>-4780</v>
      </c>
    </row>
    <row r="8" spans="1:19" ht="16.5" customHeight="1">
      <c r="A8" s="1">
        <v>105577</v>
      </c>
      <c r="B8" s="19" t="s">
        <v>157</v>
      </c>
      <c r="C8" s="28">
        <v>1203</v>
      </c>
      <c r="D8" s="28">
        <f>380+1203</f>
        <v>1583</v>
      </c>
      <c r="E8" s="18">
        <f t="shared" si="5"/>
        <v>380</v>
      </c>
      <c r="F8" s="16"/>
      <c r="G8" s="16"/>
      <c r="H8" s="16"/>
      <c r="I8" s="16"/>
      <c r="J8" s="16"/>
      <c r="K8" s="16"/>
      <c r="L8" s="16"/>
      <c r="N8">
        <f t="shared" si="6"/>
        <v>1963</v>
      </c>
      <c r="O8">
        <v>380</v>
      </c>
    </row>
    <row r="9" spans="1:19" ht="16.5" customHeight="1">
      <c r="A9" s="1">
        <v>105578</v>
      </c>
      <c r="B9" s="19" t="s">
        <v>158</v>
      </c>
      <c r="C9" s="28">
        <v>899</v>
      </c>
      <c r="D9" s="28">
        <v>899</v>
      </c>
      <c r="E9" s="18">
        <f t="shared" si="5"/>
        <v>0</v>
      </c>
      <c r="F9" s="16"/>
      <c r="G9" s="16"/>
      <c r="H9" s="16"/>
      <c r="I9" s="16"/>
      <c r="J9" s="16"/>
      <c r="K9" s="16"/>
      <c r="L9" s="16"/>
      <c r="N9">
        <f t="shared" si="6"/>
        <v>899</v>
      </c>
    </row>
    <row r="10" spans="1:19" ht="16.5" customHeight="1">
      <c r="A10" s="1">
        <v>105579</v>
      </c>
      <c r="B10" s="19" t="s">
        <v>159</v>
      </c>
      <c r="C10" s="28">
        <v>18747</v>
      </c>
      <c r="D10" s="28">
        <v>18747</v>
      </c>
      <c r="E10" s="18">
        <f t="shared" si="5"/>
        <v>0</v>
      </c>
      <c r="F10" s="16"/>
      <c r="G10" s="16"/>
      <c r="H10" s="16"/>
      <c r="I10" s="16"/>
      <c r="J10" s="16"/>
      <c r="K10" s="16"/>
      <c r="L10" s="16"/>
      <c r="N10">
        <f t="shared" si="6"/>
        <v>18747</v>
      </c>
      <c r="O10">
        <f>530+220+214</f>
        <v>964</v>
      </c>
      <c r="Q10" s="37">
        <v>-1000</v>
      </c>
    </row>
    <row r="11" spans="1:19" ht="16.5" customHeight="1">
      <c r="A11" s="1">
        <v>105580</v>
      </c>
      <c r="B11" s="19" t="s">
        <v>160</v>
      </c>
      <c r="C11" s="28">
        <v>958</v>
      </c>
      <c r="D11" s="28">
        <v>958</v>
      </c>
      <c r="E11" s="18">
        <f t="shared" si="5"/>
        <v>0</v>
      </c>
      <c r="F11" s="16"/>
      <c r="G11" s="16"/>
      <c r="H11" s="16"/>
      <c r="I11" s="16"/>
      <c r="J11" s="16"/>
      <c r="K11" s="16"/>
      <c r="L11" s="16"/>
      <c r="N11">
        <f t="shared" si="6"/>
        <v>958</v>
      </c>
    </row>
    <row r="12" spans="1:19" ht="16.5" customHeight="1">
      <c r="A12" s="1">
        <v>105581</v>
      </c>
      <c r="B12" s="19" t="s">
        <v>161</v>
      </c>
      <c r="C12" s="28">
        <v>714</v>
      </c>
      <c r="D12" s="28">
        <v>714</v>
      </c>
      <c r="E12" s="18">
        <f t="shared" si="5"/>
        <v>0</v>
      </c>
      <c r="F12" s="16"/>
      <c r="G12" s="16"/>
      <c r="H12" s="16"/>
      <c r="I12" s="16"/>
      <c r="J12" s="16"/>
      <c r="K12" s="16"/>
      <c r="L12" s="16"/>
      <c r="N12">
        <f t="shared" si="6"/>
        <v>714</v>
      </c>
    </row>
    <row r="13" spans="1:19" ht="16.5" customHeight="1">
      <c r="A13" s="1">
        <v>105582</v>
      </c>
      <c r="B13" s="19" t="s">
        <v>162</v>
      </c>
      <c r="C13" s="28">
        <v>9075</v>
      </c>
      <c r="D13" s="28">
        <v>9075</v>
      </c>
      <c r="E13" s="18">
        <f t="shared" si="5"/>
        <v>0</v>
      </c>
      <c r="F13" s="16"/>
      <c r="G13" s="16"/>
      <c r="H13" s="16"/>
      <c r="I13" s="16"/>
      <c r="J13" s="16"/>
      <c r="K13" s="16"/>
      <c r="L13" s="16"/>
      <c r="N13">
        <f t="shared" si="6"/>
        <v>9075</v>
      </c>
    </row>
    <row r="14" spans="1:19" ht="16.5" customHeight="1">
      <c r="A14" s="1">
        <v>105583</v>
      </c>
      <c r="B14" s="19" t="s">
        <v>163</v>
      </c>
      <c r="C14" s="28">
        <v>7273</v>
      </c>
      <c r="D14" s="28">
        <v>7273</v>
      </c>
      <c r="E14" s="18">
        <f t="shared" si="5"/>
        <v>0</v>
      </c>
      <c r="F14" s="16"/>
      <c r="G14" s="16"/>
      <c r="H14" s="16"/>
      <c r="I14" s="16"/>
      <c r="J14" s="16"/>
      <c r="K14" s="16"/>
      <c r="L14" s="16"/>
      <c r="N14">
        <f t="shared" si="6"/>
        <v>7273</v>
      </c>
    </row>
    <row r="15" spans="1:19" ht="16.5" customHeight="1">
      <c r="A15" s="1">
        <v>105584</v>
      </c>
      <c r="B15" s="19" t="s">
        <v>164</v>
      </c>
      <c r="C15" s="28">
        <v>1563</v>
      </c>
      <c r="D15" s="28">
        <v>1563</v>
      </c>
      <c r="E15" s="18">
        <f t="shared" si="5"/>
        <v>0</v>
      </c>
      <c r="F15" s="16"/>
      <c r="G15" s="16"/>
      <c r="H15" s="16"/>
      <c r="I15" s="16"/>
      <c r="J15" s="16"/>
      <c r="K15" s="16"/>
      <c r="L15" s="16"/>
      <c r="N15">
        <f t="shared" si="6"/>
        <v>1563</v>
      </c>
      <c r="O15">
        <v>70</v>
      </c>
    </row>
    <row r="16" spans="1:19" ht="16.5" customHeight="1">
      <c r="A16" s="1">
        <v>105585</v>
      </c>
      <c r="B16" s="19" t="s">
        <v>165</v>
      </c>
      <c r="C16" s="28">
        <v>0</v>
      </c>
      <c r="D16" s="28">
        <v>0</v>
      </c>
      <c r="E16" s="18">
        <f t="shared" si="5"/>
        <v>0</v>
      </c>
      <c r="F16" s="16"/>
      <c r="G16" s="16"/>
      <c r="H16" s="16"/>
      <c r="I16" s="16"/>
      <c r="J16" s="16"/>
      <c r="K16" s="16"/>
      <c r="L16" s="16"/>
      <c r="N16">
        <f t="shared" si="6"/>
        <v>0</v>
      </c>
    </row>
    <row r="17" spans="1:17" ht="16.5" customHeight="1">
      <c r="A17" s="1">
        <v>105586</v>
      </c>
      <c r="B17" s="19" t="s">
        <v>166</v>
      </c>
      <c r="C17" s="28">
        <v>2104</v>
      </c>
      <c r="D17" s="28">
        <v>2104</v>
      </c>
      <c r="E17" s="18">
        <f t="shared" si="5"/>
        <v>0</v>
      </c>
      <c r="F17" s="16"/>
      <c r="G17" s="16"/>
      <c r="H17" s="16"/>
      <c r="I17" s="16"/>
      <c r="J17" s="16"/>
      <c r="K17" s="16"/>
      <c r="L17" s="16"/>
      <c r="N17">
        <f t="shared" si="6"/>
        <v>2104</v>
      </c>
    </row>
    <row r="18" spans="1:17" ht="16.5" customHeight="1">
      <c r="A18" s="1">
        <v>105587</v>
      </c>
      <c r="B18" s="19" t="s">
        <v>167</v>
      </c>
      <c r="C18" s="28">
        <v>1907</v>
      </c>
      <c r="D18" s="28">
        <v>1907</v>
      </c>
      <c r="E18" s="18">
        <f t="shared" si="5"/>
        <v>0</v>
      </c>
      <c r="F18" s="16"/>
      <c r="G18" s="16"/>
      <c r="H18" s="16"/>
      <c r="I18" s="16"/>
      <c r="J18" s="16"/>
      <c r="K18" s="16"/>
      <c r="L18" s="16"/>
      <c r="N18">
        <f t="shared" si="6"/>
        <v>1907</v>
      </c>
      <c r="O18">
        <v>700</v>
      </c>
    </row>
    <row r="19" spans="1:17" ht="16.5" customHeight="1">
      <c r="A19" s="1">
        <v>105588</v>
      </c>
      <c r="B19" s="19" t="s">
        <v>168</v>
      </c>
      <c r="C19" s="28">
        <v>45</v>
      </c>
      <c r="D19" s="28">
        <v>45</v>
      </c>
      <c r="E19" s="18">
        <f t="shared" si="5"/>
        <v>0</v>
      </c>
      <c r="F19" s="16"/>
      <c r="G19" s="16"/>
      <c r="H19" s="16"/>
      <c r="I19" s="16"/>
      <c r="J19" s="16"/>
      <c r="K19" s="16"/>
      <c r="L19" s="16"/>
      <c r="N19">
        <f t="shared" si="6"/>
        <v>45</v>
      </c>
    </row>
    <row r="20" spans="1:17" ht="16.5" customHeight="1">
      <c r="A20" s="1">
        <v>105589</v>
      </c>
      <c r="B20" s="19" t="s">
        <v>169</v>
      </c>
      <c r="C20" s="28">
        <v>28</v>
      </c>
      <c r="D20" s="28">
        <v>28</v>
      </c>
      <c r="E20" s="18">
        <f t="shared" si="5"/>
        <v>0</v>
      </c>
      <c r="F20" s="16"/>
      <c r="G20" s="16"/>
      <c r="H20" s="16"/>
      <c r="I20" s="16"/>
      <c r="J20" s="16"/>
      <c r="K20" s="16"/>
      <c r="L20" s="16"/>
      <c r="N20">
        <f t="shared" si="6"/>
        <v>28</v>
      </c>
    </row>
    <row r="21" spans="1:17" ht="16.5" customHeight="1">
      <c r="A21" s="1">
        <v>105590</v>
      </c>
      <c r="B21" s="19" t="s">
        <v>170</v>
      </c>
      <c r="C21" s="28">
        <v>0</v>
      </c>
      <c r="D21" s="28">
        <v>0</v>
      </c>
      <c r="E21" s="18">
        <f t="shared" si="5"/>
        <v>0</v>
      </c>
      <c r="F21" s="16"/>
      <c r="G21" s="16"/>
      <c r="H21" s="16"/>
      <c r="I21" s="16">
        <v>838928</v>
      </c>
      <c r="J21" s="16"/>
      <c r="K21" s="16"/>
      <c r="L21" s="16"/>
      <c r="N21">
        <f t="shared" si="6"/>
        <v>0</v>
      </c>
    </row>
    <row r="22" spans="1:17" ht="16.5" customHeight="1">
      <c r="A22" s="1">
        <v>105591</v>
      </c>
      <c r="B22" s="19" t="s">
        <v>171</v>
      </c>
      <c r="C22" s="28">
        <v>349</v>
      </c>
      <c r="D22" s="28">
        <f>100+349</f>
        <v>449</v>
      </c>
      <c r="E22" s="18">
        <f t="shared" si="5"/>
        <v>100</v>
      </c>
      <c r="F22" s="16"/>
      <c r="G22" s="16"/>
      <c r="H22" s="16"/>
      <c r="I22" s="16"/>
      <c r="J22" s="16"/>
      <c r="K22" s="16"/>
      <c r="L22" s="16"/>
      <c r="N22">
        <f t="shared" si="6"/>
        <v>549</v>
      </c>
    </row>
    <row r="23" spans="1:17" ht="16.5" customHeight="1">
      <c r="A23" s="1">
        <v>105592</v>
      </c>
      <c r="B23" s="19" t="s">
        <v>172</v>
      </c>
      <c r="C23" s="28">
        <v>524</v>
      </c>
      <c r="D23" s="28">
        <v>524</v>
      </c>
      <c r="E23" s="18">
        <f t="shared" si="5"/>
        <v>0</v>
      </c>
      <c r="F23" s="16"/>
      <c r="G23" s="16"/>
      <c r="H23" s="16"/>
      <c r="I23" s="16"/>
      <c r="J23" s="16"/>
      <c r="K23" s="16"/>
      <c r="L23" s="16"/>
      <c r="N23">
        <f t="shared" si="6"/>
        <v>524</v>
      </c>
    </row>
    <row r="24" spans="1:17" ht="16.5" customHeight="1">
      <c r="A24" s="1">
        <v>105593</v>
      </c>
      <c r="B24" s="19" t="s">
        <v>173</v>
      </c>
      <c r="C24" s="28">
        <v>489</v>
      </c>
      <c r="D24" s="28">
        <v>489</v>
      </c>
      <c r="E24" s="18">
        <f t="shared" si="5"/>
        <v>0</v>
      </c>
      <c r="F24" s="16"/>
      <c r="G24" s="16"/>
      <c r="H24" s="16"/>
      <c r="I24" s="16"/>
      <c r="J24" s="16"/>
      <c r="K24" s="16"/>
      <c r="L24" s="16"/>
      <c r="N24">
        <f t="shared" si="6"/>
        <v>489</v>
      </c>
    </row>
    <row r="25" spans="1:17" ht="16.5" customHeight="1">
      <c r="A25" s="1">
        <v>105594</v>
      </c>
      <c r="B25" s="19" t="s">
        <v>174</v>
      </c>
      <c r="C25" s="28">
        <v>6029</v>
      </c>
      <c r="D25" s="28">
        <v>6029</v>
      </c>
      <c r="E25" s="18">
        <f t="shared" si="5"/>
        <v>0</v>
      </c>
      <c r="F25" s="16"/>
      <c r="G25" s="16"/>
      <c r="H25" s="16"/>
      <c r="I25" s="16"/>
      <c r="J25" s="16"/>
      <c r="K25" s="16"/>
      <c r="L25" s="16"/>
      <c r="N25">
        <f t="shared" si="6"/>
        <v>6029</v>
      </c>
      <c r="O25">
        <f>107+103+800+160</f>
        <v>1170</v>
      </c>
      <c r="Q25" s="37">
        <v>-1000</v>
      </c>
    </row>
    <row r="26" spans="1:17" ht="16.5" customHeight="1">
      <c r="A26" s="1">
        <v>105595</v>
      </c>
      <c r="B26" s="19" t="s">
        <v>175</v>
      </c>
      <c r="C26" s="28">
        <v>2601</v>
      </c>
      <c r="D26" s="28">
        <v>2601</v>
      </c>
      <c r="E26" s="18">
        <f t="shared" si="5"/>
        <v>0</v>
      </c>
      <c r="F26" s="16"/>
      <c r="G26" s="16"/>
      <c r="H26" s="16"/>
      <c r="I26" s="16"/>
      <c r="J26" s="16"/>
      <c r="K26" s="16"/>
      <c r="L26" s="16"/>
      <c r="N26">
        <f t="shared" si="6"/>
        <v>2601</v>
      </c>
      <c r="O26">
        <v>500</v>
      </c>
    </row>
    <row r="27" spans="1:17" ht="16.5" customHeight="1">
      <c r="A27" s="1">
        <v>105596</v>
      </c>
      <c r="B27" s="19" t="s">
        <v>176</v>
      </c>
      <c r="C27" s="28">
        <v>791</v>
      </c>
      <c r="D27" s="28">
        <v>791</v>
      </c>
      <c r="E27" s="18">
        <f t="shared" si="5"/>
        <v>0</v>
      </c>
      <c r="F27" s="16"/>
      <c r="G27" s="16"/>
      <c r="H27" s="16"/>
      <c r="I27" s="16"/>
      <c r="J27" s="16"/>
      <c r="K27" s="16"/>
      <c r="L27" s="16"/>
      <c r="N27">
        <f t="shared" si="6"/>
        <v>791</v>
      </c>
    </row>
    <row r="28" spans="1:17" ht="16.5" customHeight="1">
      <c r="A28" s="1">
        <v>105597</v>
      </c>
      <c r="B28" s="19" t="s">
        <v>177</v>
      </c>
      <c r="C28" s="28">
        <v>470</v>
      </c>
      <c r="D28" s="28">
        <v>470</v>
      </c>
      <c r="E28" s="18">
        <f t="shared" si="5"/>
        <v>0</v>
      </c>
      <c r="F28" s="16"/>
      <c r="G28" s="16"/>
      <c r="H28" s="16"/>
      <c r="I28" s="16"/>
      <c r="J28" s="16"/>
      <c r="K28" s="16"/>
      <c r="L28" s="16"/>
      <c r="N28">
        <f t="shared" si="6"/>
        <v>470</v>
      </c>
    </row>
    <row r="29" spans="1:17" ht="16.5" customHeight="1">
      <c r="A29" s="1">
        <v>105598</v>
      </c>
      <c r="B29" s="19" t="s">
        <v>178</v>
      </c>
      <c r="C29" s="28">
        <v>119</v>
      </c>
      <c r="D29" s="28">
        <v>119</v>
      </c>
      <c r="E29" s="18">
        <f t="shared" si="5"/>
        <v>0</v>
      </c>
      <c r="F29" s="16"/>
      <c r="G29" s="16"/>
      <c r="H29" s="16"/>
      <c r="I29" s="16"/>
      <c r="J29" s="16"/>
      <c r="K29" s="16"/>
      <c r="L29" s="16"/>
      <c r="N29">
        <f t="shared" si="6"/>
        <v>119</v>
      </c>
    </row>
    <row r="30" spans="1:17" ht="16.5" customHeight="1">
      <c r="A30" s="1">
        <v>105599</v>
      </c>
      <c r="B30" s="19" t="s">
        <v>179</v>
      </c>
      <c r="C30" s="28">
        <v>4353</v>
      </c>
      <c r="D30" s="28">
        <v>4353</v>
      </c>
      <c r="E30" s="18">
        <f t="shared" si="5"/>
        <v>0</v>
      </c>
      <c r="F30" s="16"/>
      <c r="G30" s="16"/>
      <c r="H30" s="16"/>
      <c r="I30" s="16"/>
      <c r="J30" s="16"/>
      <c r="K30" s="16"/>
      <c r="L30" s="16"/>
      <c r="N30">
        <f t="shared" si="6"/>
        <v>4353</v>
      </c>
      <c r="O30">
        <v>800</v>
      </c>
      <c r="Q30" s="37">
        <v>-2000</v>
      </c>
    </row>
    <row r="31" spans="1:17" ht="16.5" customHeight="1">
      <c r="A31" s="1">
        <v>105600</v>
      </c>
      <c r="B31" s="19" t="s">
        <v>180</v>
      </c>
      <c r="C31" s="28">
        <v>0</v>
      </c>
      <c r="D31" s="28">
        <v>0</v>
      </c>
      <c r="E31" s="18">
        <f t="shared" si="5"/>
        <v>0</v>
      </c>
      <c r="F31" s="16"/>
      <c r="G31" s="16"/>
      <c r="H31" s="16"/>
      <c r="I31" s="16"/>
      <c r="J31" s="16"/>
      <c r="K31" s="16"/>
      <c r="L31" s="16"/>
      <c r="N31">
        <f t="shared" si="6"/>
        <v>0</v>
      </c>
    </row>
    <row r="32" spans="1:17" ht="16.5" customHeight="1">
      <c r="A32" s="1">
        <v>105601</v>
      </c>
      <c r="B32" s="19" t="s">
        <v>181</v>
      </c>
      <c r="C32" s="28">
        <v>6525</v>
      </c>
      <c r="D32" s="28">
        <v>6525</v>
      </c>
      <c r="E32" s="18">
        <f t="shared" si="5"/>
        <v>0</v>
      </c>
      <c r="F32" s="16"/>
      <c r="G32" s="16"/>
      <c r="H32" s="16"/>
      <c r="I32" s="16"/>
      <c r="J32" s="16"/>
      <c r="K32" s="16"/>
      <c r="L32" s="16"/>
      <c r="N32">
        <f t="shared" si="6"/>
        <v>6525</v>
      </c>
      <c r="Q32" s="37">
        <v>-780</v>
      </c>
    </row>
    <row r="33" spans="1:15" ht="16.5" customHeight="1">
      <c r="A33" s="1">
        <v>105602</v>
      </c>
      <c r="B33" s="19" t="s">
        <v>182</v>
      </c>
      <c r="C33" s="28">
        <v>873</v>
      </c>
      <c r="D33" s="28">
        <v>873</v>
      </c>
      <c r="E33" s="18">
        <f t="shared" si="5"/>
        <v>0</v>
      </c>
      <c r="F33" s="16"/>
      <c r="G33" s="16"/>
      <c r="H33" s="16"/>
      <c r="I33" s="16"/>
      <c r="J33" s="16"/>
      <c r="K33" s="16"/>
      <c r="L33" s="16"/>
      <c r="N33">
        <f t="shared" si="6"/>
        <v>873</v>
      </c>
    </row>
    <row r="34" spans="1:15" ht="16.5" customHeight="1">
      <c r="A34" s="1">
        <v>105603</v>
      </c>
      <c r="B34" s="19" t="s">
        <v>30</v>
      </c>
      <c r="C34" s="28">
        <v>0</v>
      </c>
      <c r="D34" s="28">
        <v>0</v>
      </c>
      <c r="E34" s="18">
        <f t="shared" si="5"/>
        <v>0</v>
      </c>
      <c r="F34" s="16"/>
      <c r="G34" s="16"/>
      <c r="H34" s="16"/>
      <c r="I34" s="16"/>
      <c r="J34" s="16"/>
      <c r="K34" s="16"/>
      <c r="L34" s="16"/>
      <c r="N34">
        <f t="shared" si="6"/>
        <v>0</v>
      </c>
    </row>
    <row r="35" spans="1:15" ht="16.5" customHeight="1">
      <c r="A35" s="1">
        <v>105604</v>
      </c>
      <c r="B35" s="19" t="s">
        <v>183</v>
      </c>
      <c r="C35" s="28">
        <v>0</v>
      </c>
      <c r="D35" s="28">
        <v>0</v>
      </c>
      <c r="E35" s="18">
        <f t="shared" si="5"/>
        <v>0</v>
      </c>
      <c r="F35" s="16"/>
      <c r="G35" s="16"/>
      <c r="H35" s="16"/>
      <c r="I35" s="16"/>
      <c r="J35" s="16"/>
      <c r="K35" s="16"/>
      <c r="L35" s="16"/>
      <c r="N35">
        <f t="shared" si="6"/>
        <v>0</v>
      </c>
    </row>
    <row r="36" spans="1:15" ht="16.5" customHeight="1">
      <c r="A36" s="1">
        <v>105605</v>
      </c>
      <c r="B36" s="19" t="s">
        <v>184</v>
      </c>
      <c r="C36" s="28">
        <v>0</v>
      </c>
      <c r="D36" s="28">
        <v>0</v>
      </c>
      <c r="E36" s="18">
        <f t="shared" si="5"/>
        <v>0</v>
      </c>
      <c r="F36" s="16"/>
      <c r="G36" s="16"/>
      <c r="H36" s="16"/>
      <c r="I36" s="16"/>
      <c r="J36" s="16"/>
      <c r="K36" s="16"/>
      <c r="L36" s="16"/>
      <c r="N36">
        <f t="shared" si="6"/>
        <v>0</v>
      </c>
    </row>
    <row r="37" spans="1:15" ht="16.5" customHeight="1">
      <c r="A37" s="1">
        <v>105606</v>
      </c>
      <c r="B37" s="19" t="s">
        <v>31</v>
      </c>
      <c r="C37" s="28">
        <v>0</v>
      </c>
      <c r="D37" s="28">
        <v>0</v>
      </c>
      <c r="E37" s="18">
        <f t="shared" si="5"/>
        <v>0</v>
      </c>
      <c r="F37" s="16"/>
      <c r="G37" s="16"/>
      <c r="H37" s="16"/>
      <c r="I37" s="16"/>
      <c r="J37" s="16"/>
      <c r="K37" s="16"/>
      <c r="L37" s="16"/>
      <c r="N37">
        <f t="shared" si="6"/>
        <v>0</v>
      </c>
    </row>
    <row r="38" spans="1:15" ht="16.5" customHeight="1">
      <c r="A38" s="1">
        <v>105607</v>
      </c>
      <c r="B38" s="19" t="s">
        <v>185</v>
      </c>
      <c r="C38" s="28">
        <v>0</v>
      </c>
      <c r="D38" s="28">
        <v>0</v>
      </c>
      <c r="E38" s="18">
        <f t="shared" si="5"/>
        <v>0</v>
      </c>
      <c r="F38" s="16"/>
      <c r="G38" s="16"/>
      <c r="H38" s="16"/>
      <c r="I38" s="16"/>
      <c r="J38" s="16"/>
      <c r="K38" s="16"/>
      <c r="L38" s="16"/>
      <c r="N38">
        <f t="shared" si="6"/>
        <v>0</v>
      </c>
    </row>
    <row r="39" spans="1:15" ht="16.5" customHeight="1">
      <c r="A39" s="1">
        <v>105608</v>
      </c>
      <c r="B39" s="19" t="s">
        <v>186</v>
      </c>
      <c r="C39" s="28">
        <v>0</v>
      </c>
      <c r="D39" s="28">
        <v>0</v>
      </c>
      <c r="E39" s="18">
        <f t="shared" si="5"/>
        <v>0</v>
      </c>
      <c r="F39" s="16"/>
      <c r="G39" s="16"/>
      <c r="H39" s="16"/>
      <c r="I39" s="16"/>
      <c r="J39" s="16"/>
      <c r="K39" s="16"/>
      <c r="L39" s="16"/>
      <c r="N39">
        <f t="shared" si="6"/>
        <v>0</v>
      </c>
    </row>
    <row r="40" spans="1:15" ht="16.5" customHeight="1">
      <c r="A40" s="1">
        <v>105609</v>
      </c>
      <c r="B40" s="19" t="s">
        <v>187</v>
      </c>
      <c r="C40" s="18">
        <f t="shared" ref="C40" si="8">SUM(C41:C51)</f>
        <v>25793</v>
      </c>
      <c r="D40" s="18">
        <f t="shared" ref="D40" si="9">SUM(D41:D51)</f>
        <v>25793</v>
      </c>
      <c r="E40" s="18">
        <f t="shared" si="5"/>
        <v>0</v>
      </c>
      <c r="F40" s="16"/>
      <c r="G40" s="16"/>
      <c r="H40" s="16"/>
      <c r="I40" s="16"/>
      <c r="J40" s="16"/>
      <c r="K40" s="16"/>
      <c r="L40" s="16"/>
      <c r="N40">
        <f t="shared" si="6"/>
        <v>25793</v>
      </c>
      <c r="O40">
        <f>SUM(O41:O51)</f>
        <v>1610</v>
      </c>
    </row>
    <row r="41" spans="1:15" ht="16.5" customHeight="1">
      <c r="A41" s="1">
        <v>105610</v>
      </c>
      <c r="B41" s="19" t="s">
        <v>188</v>
      </c>
      <c r="C41" s="28">
        <v>438</v>
      </c>
      <c r="D41" s="28">
        <v>438</v>
      </c>
      <c r="E41" s="18">
        <f t="shared" si="5"/>
        <v>0</v>
      </c>
      <c r="F41" s="16"/>
      <c r="G41" s="16"/>
      <c r="H41" s="16"/>
      <c r="I41" s="16"/>
      <c r="J41" s="16"/>
      <c r="K41" s="16"/>
      <c r="L41" s="16"/>
      <c r="N41">
        <f t="shared" si="6"/>
        <v>438</v>
      </c>
      <c r="O41">
        <v>800</v>
      </c>
    </row>
    <row r="42" spans="1:15" ht="16.5" customHeight="1">
      <c r="A42" s="1">
        <v>105611</v>
      </c>
      <c r="B42" s="19" t="s">
        <v>189</v>
      </c>
      <c r="C42" s="28">
        <v>23623</v>
      </c>
      <c r="D42" s="28">
        <v>23623</v>
      </c>
      <c r="E42" s="18">
        <f t="shared" si="5"/>
        <v>0</v>
      </c>
      <c r="F42" s="16"/>
      <c r="G42" s="16"/>
      <c r="H42" s="16"/>
      <c r="I42" s="16"/>
      <c r="J42" s="16"/>
      <c r="K42" s="16"/>
      <c r="L42" s="16"/>
      <c r="N42">
        <f t="shared" si="6"/>
        <v>23623</v>
      </c>
      <c r="O42">
        <f>410+400</f>
        <v>810</v>
      </c>
    </row>
    <row r="43" spans="1:15" ht="16.5" customHeight="1">
      <c r="A43" s="1">
        <v>105612</v>
      </c>
      <c r="B43" s="19" t="s">
        <v>190</v>
      </c>
      <c r="C43" s="28">
        <v>0</v>
      </c>
      <c r="D43" s="28">
        <v>0</v>
      </c>
      <c r="E43" s="18">
        <f t="shared" si="5"/>
        <v>0</v>
      </c>
      <c r="F43" s="16"/>
      <c r="G43" s="16"/>
      <c r="H43" s="16"/>
      <c r="I43" s="16"/>
      <c r="J43" s="16"/>
      <c r="K43" s="16"/>
      <c r="L43" s="16"/>
      <c r="N43">
        <f t="shared" si="6"/>
        <v>0</v>
      </c>
    </row>
    <row r="44" spans="1:15" ht="16.5" customHeight="1">
      <c r="A44" s="1">
        <v>105613</v>
      </c>
      <c r="B44" s="19" t="s">
        <v>191</v>
      </c>
      <c r="C44" s="28">
        <v>0</v>
      </c>
      <c r="D44" s="28">
        <v>0</v>
      </c>
      <c r="E44" s="18">
        <f t="shared" si="5"/>
        <v>0</v>
      </c>
      <c r="F44" s="16"/>
      <c r="G44" s="16"/>
      <c r="H44" s="16"/>
      <c r="I44" s="16"/>
      <c r="J44" s="16"/>
      <c r="K44" s="16"/>
      <c r="L44" s="16"/>
      <c r="N44">
        <f t="shared" si="6"/>
        <v>0</v>
      </c>
    </row>
    <row r="45" spans="1:15" ht="16.5" customHeight="1">
      <c r="A45" s="1">
        <v>105614</v>
      </c>
      <c r="B45" s="19" t="s">
        <v>192</v>
      </c>
      <c r="C45" s="28">
        <v>0</v>
      </c>
      <c r="D45" s="28">
        <v>0</v>
      </c>
      <c r="E45" s="18">
        <f t="shared" si="5"/>
        <v>0</v>
      </c>
      <c r="F45" s="16"/>
      <c r="G45" s="16"/>
      <c r="H45" s="16"/>
      <c r="I45" s="16"/>
      <c r="J45" s="16"/>
      <c r="K45" s="16"/>
      <c r="L45" s="16"/>
      <c r="N45">
        <f t="shared" si="6"/>
        <v>0</v>
      </c>
    </row>
    <row r="46" spans="1:15" ht="16.5" customHeight="1">
      <c r="A46" s="1">
        <v>105615</v>
      </c>
      <c r="B46" s="19" t="s">
        <v>193</v>
      </c>
      <c r="C46" s="28">
        <v>1697</v>
      </c>
      <c r="D46" s="28">
        <v>1697</v>
      </c>
      <c r="E46" s="18">
        <f t="shared" si="5"/>
        <v>0</v>
      </c>
      <c r="F46" s="16"/>
      <c r="G46" s="16"/>
      <c r="H46" s="16"/>
      <c r="I46" s="16"/>
      <c r="J46" s="16"/>
      <c r="K46" s="16"/>
      <c r="L46" s="16"/>
      <c r="N46">
        <f t="shared" si="6"/>
        <v>1697</v>
      </c>
    </row>
    <row r="47" spans="1:15" ht="16.5" customHeight="1">
      <c r="A47" s="1">
        <v>105616</v>
      </c>
      <c r="B47" s="19" t="s">
        <v>194</v>
      </c>
      <c r="C47" s="28">
        <v>0</v>
      </c>
      <c r="D47" s="28">
        <v>0</v>
      </c>
      <c r="E47" s="18">
        <f t="shared" si="5"/>
        <v>0</v>
      </c>
      <c r="F47" s="16"/>
      <c r="G47" s="16"/>
      <c r="H47" s="16"/>
      <c r="I47" s="16"/>
      <c r="J47" s="16"/>
      <c r="K47" s="16"/>
      <c r="L47" s="16"/>
      <c r="N47">
        <f t="shared" si="6"/>
        <v>0</v>
      </c>
    </row>
    <row r="48" spans="1:15" ht="16.5" customHeight="1">
      <c r="A48" s="1">
        <v>105617</v>
      </c>
      <c r="B48" s="19" t="s">
        <v>195</v>
      </c>
      <c r="C48" s="28">
        <v>0</v>
      </c>
      <c r="D48" s="28">
        <v>0</v>
      </c>
      <c r="E48" s="18">
        <f t="shared" si="5"/>
        <v>0</v>
      </c>
      <c r="F48" s="16"/>
      <c r="G48" s="16"/>
      <c r="H48" s="16"/>
      <c r="I48" s="16"/>
      <c r="J48" s="16"/>
      <c r="K48" s="16"/>
      <c r="L48" s="16"/>
      <c r="N48">
        <f t="shared" si="6"/>
        <v>0</v>
      </c>
    </row>
    <row r="49" spans="1:17" ht="16.5" customHeight="1">
      <c r="A49" s="1">
        <v>105618</v>
      </c>
      <c r="B49" s="19" t="s">
        <v>196</v>
      </c>
      <c r="C49" s="28">
        <v>35</v>
      </c>
      <c r="D49" s="28">
        <v>35</v>
      </c>
      <c r="E49" s="18">
        <f t="shared" si="5"/>
        <v>0</v>
      </c>
      <c r="F49" s="16"/>
      <c r="G49" s="16"/>
      <c r="H49" s="16"/>
      <c r="I49" s="16"/>
      <c r="J49" s="16"/>
      <c r="K49" s="16"/>
      <c r="L49" s="16"/>
      <c r="N49">
        <f t="shared" si="6"/>
        <v>35</v>
      </c>
    </row>
    <row r="50" spans="1:17" ht="16.5" customHeight="1">
      <c r="A50" s="1">
        <v>105619</v>
      </c>
      <c r="B50" s="19" t="s">
        <v>197</v>
      </c>
      <c r="C50" s="28">
        <v>0</v>
      </c>
      <c r="D50" s="28">
        <v>0</v>
      </c>
      <c r="E50" s="18">
        <f t="shared" si="5"/>
        <v>0</v>
      </c>
      <c r="F50" s="16"/>
      <c r="G50" s="16"/>
      <c r="H50" s="16"/>
      <c r="I50" s="16"/>
      <c r="J50" s="16"/>
      <c r="K50" s="16"/>
      <c r="L50" s="16"/>
      <c r="N50">
        <f t="shared" si="6"/>
        <v>0</v>
      </c>
    </row>
    <row r="51" spans="1:17" ht="16.5" customHeight="1">
      <c r="A51" s="1">
        <v>105620</v>
      </c>
      <c r="B51" s="19" t="s">
        <v>198</v>
      </c>
      <c r="C51" s="28">
        <v>0</v>
      </c>
      <c r="D51" s="28">
        <v>0</v>
      </c>
      <c r="E51" s="18">
        <f t="shared" si="5"/>
        <v>0</v>
      </c>
      <c r="F51" s="16"/>
      <c r="G51" s="16"/>
      <c r="H51" s="16"/>
      <c r="I51" s="16"/>
      <c r="J51" s="16"/>
      <c r="K51" s="16"/>
      <c r="L51" s="16"/>
      <c r="N51">
        <f t="shared" si="6"/>
        <v>0</v>
      </c>
    </row>
    <row r="52" spans="1:17" ht="16.5" customHeight="1">
      <c r="A52" s="1">
        <v>105621</v>
      </c>
      <c r="B52" s="19" t="s">
        <v>32</v>
      </c>
      <c r="C52" s="18">
        <f t="shared" ref="C52" si="10">SUM(C53:C62)</f>
        <v>126431</v>
      </c>
      <c r="D52" s="18">
        <f t="shared" ref="D52" si="11">SUM(D53:D62)</f>
        <v>127567</v>
      </c>
      <c r="E52" s="18">
        <f t="shared" si="5"/>
        <v>1136</v>
      </c>
      <c r="F52" s="16"/>
      <c r="G52" s="16"/>
      <c r="H52" s="16"/>
      <c r="I52" s="16"/>
      <c r="J52" s="16"/>
      <c r="K52" s="16"/>
      <c r="L52" s="16"/>
      <c r="N52">
        <f t="shared" si="6"/>
        <v>128703</v>
      </c>
      <c r="O52">
        <f>SUM(O53:O62)</f>
        <v>10525</v>
      </c>
      <c r="P52">
        <f t="shared" ref="P52:Q52" si="12">SUM(P53:P62)</f>
        <v>0</v>
      </c>
      <c r="Q52">
        <f t="shared" si="12"/>
        <v>-5000</v>
      </c>
    </row>
    <row r="53" spans="1:17" ht="16.5" customHeight="1">
      <c r="A53" s="1">
        <v>105622</v>
      </c>
      <c r="B53" s="19" t="s">
        <v>199</v>
      </c>
      <c r="C53" s="28">
        <v>4976</v>
      </c>
      <c r="D53" s="28">
        <v>4976</v>
      </c>
      <c r="E53" s="18">
        <f t="shared" si="5"/>
        <v>0</v>
      </c>
      <c r="F53" s="16"/>
      <c r="G53" s="16"/>
      <c r="H53" s="16"/>
      <c r="I53" s="16"/>
      <c r="J53" s="16"/>
      <c r="K53" s="16"/>
      <c r="L53" s="16"/>
      <c r="N53">
        <f t="shared" si="6"/>
        <v>4976</v>
      </c>
    </row>
    <row r="54" spans="1:17" ht="16.5" customHeight="1">
      <c r="A54" s="1">
        <v>105623</v>
      </c>
      <c r="B54" s="19" t="s">
        <v>200</v>
      </c>
      <c r="C54" s="28">
        <v>96353</v>
      </c>
      <c r="D54" s="28">
        <f>1136+96353</f>
        <v>97489</v>
      </c>
      <c r="E54" s="18">
        <f t="shared" si="5"/>
        <v>1136</v>
      </c>
      <c r="F54" s="16"/>
      <c r="G54" s="16"/>
      <c r="H54" s="16"/>
      <c r="I54" s="16"/>
      <c r="J54" s="16"/>
      <c r="K54" s="16"/>
      <c r="L54" s="16"/>
      <c r="N54">
        <f t="shared" si="6"/>
        <v>98625</v>
      </c>
      <c r="O54">
        <f>3000+3000+625+500+1900</f>
        <v>9025</v>
      </c>
      <c r="Q54" s="37">
        <v>-5000</v>
      </c>
    </row>
    <row r="55" spans="1:17" ht="16.5" customHeight="1">
      <c r="A55" s="1">
        <v>105624</v>
      </c>
      <c r="B55" s="19" t="s">
        <v>201</v>
      </c>
      <c r="C55" s="28">
        <v>23448</v>
      </c>
      <c r="D55" s="28">
        <v>23448</v>
      </c>
      <c r="E55" s="18">
        <f t="shared" si="5"/>
        <v>0</v>
      </c>
      <c r="F55" s="16"/>
      <c r="G55" s="16"/>
      <c r="H55" s="16"/>
      <c r="I55" s="16"/>
      <c r="J55" s="16"/>
      <c r="K55" s="16"/>
      <c r="L55" s="16"/>
      <c r="N55">
        <f t="shared" si="6"/>
        <v>23448</v>
      </c>
      <c r="O55">
        <v>1500</v>
      </c>
    </row>
    <row r="56" spans="1:17" ht="16.5" customHeight="1">
      <c r="A56" s="1">
        <v>105625</v>
      </c>
      <c r="B56" s="19" t="s">
        <v>202</v>
      </c>
      <c r="C56" s="28">
        <v>0</v>
      </c>
      <c r="D56" s="28">
        <v>0</v>
      </c>
      <c r="E56" s="18">
        <f t="shared" si="5"/>
        <v>0</v>
      </c>
      <c r="F56" s="16"/>
      <c r="G56" s="16"/>
      <c r="H56" s="16"/>
      <c r="I56" s="16"/>
      <c r="J56" s="16"/>
      <c r="K56" s="16"/>
      <c r="L56" s="16"/>
      <c r="N56">
        <f t="shared" si="6"/>
        <v>0</v>
      </c>
    </row>
    <row r="57" spans="1:17" ht="16.5" customHeight="1">
      <c r="A57" s="1">
        <v>105626</v>
      </c>
      <c r="B57" s="19" t="s">
        <v>203</v>
      </c>
      <c r="C57" s="28">
        <v>791</v>
      </c>
      <c r="D57" s="28">
        <v>791</v>
      </c>
      <c r="E57" s="18">
        <f t="shared" si="5"/>
        <v>0</v>
      </c>
      <c r="F57" s="16"/>
      <c r="G57" s="16"/>
      <c r="H57" s="16"/>
      <c r="I57" s="16"/>
      <c r="J57" s="16"/>
      <c r="K57" s="16"/>
      <c r="L57" s="16"/>
      <c r="N57">
        <f t="shared" si="6"/>
        <v>791</v>
      </c>
    </row>
    <row r="58" spans="1:17" ht="16.5" customHeight="1">
      <c r="A58" s="1">
        <v>105627</v>
      </c>
      <c r="B58" s="19" t="s">
        <v>204</v>
      </c>
      <c r="C58" s="28">
        <v>0</v>
      </c>
      <c r="D58" s="28">
        <v>0</v>
      </c>
      <c r="E58" s="18">
        <f t="shared" si="5"/>
        <v>0</v>
      </c>
      <c r="F58" s="16"/>
      <c r="G58" s="16"/>
      <c r="H58" s="16"/>
      <c r="I58" s="16"/>
      <c r="J58" s="16"/>
      <c r="K58" s="16"/>
      <c r="L58" s="16"/>
      <c r="N58">
        <f t="shared" si="6"/>
        <v>0</v>
      </c>
    </row>
    <row r="59" spans="1:17" ht="16.5" customHeight="1">
      <c r="A59" s="1">
        <v>105628</v>
      </c>
      <c r="B59" s="19" t="s">
        <v>205</v>
      </c>
      <c r="C59" s="28">
        <v>485</v>
      </c>
      <c r="D59" s="28">
        <v>485</v>
      </c>
      <c r="E59" s="18">
        <f t="shared" si="5"/>
        <v>0</v>
      </c>
      <c r="F59" s="16"/>
      <c r="G59" s="16"/>
      <c r="H59" s="16"/>
      <c r="I59" s="16"/>
      <c r="J59" s="16"/>
      <c r="K59" s="16"/>
      <c r="L59" s="16"/>
      <c r="N59">
        <f t="shared" si="6"/>
        <v>485</v>
      </c>
    </row>
    <row r="60" spans="1:17" ht="16.5" customHeight="1">
      <c r="A60" s="1">
        <v>105629</v>
      </c>
      <c r="B60" s="19" t="s">
        <v>206</v>
      </c>
      <c r="C60" s="28">
        <v>0</v>
      </c>
      <c r="D60" s="28">
        <v>0</v>
      </c>
      <c r="E60" s="18">
        <f t="shared" si="5"/>
        <v>0</v>
      </c>
      <c r="F60" s="16"/>
      <c r="G60" s="16"/>
      <c r="H60" s="16"/>
      <c r="I60" s="16"/>
      <c r="J60" s="16"/>
      <c r="K60" s="16"/>
      <c r="L60" s="16"/>
      <c r="N60">
        <f t="shared" si="6"/>
        <v>0</v>
      </c>
    </row>
    <row r="61" spans="1:17" ht="16.5" customHeight="1">
      <c r="A61" s="1">
        <v>105630</v>
      </c>
      <c r="B61" s="19" t="s">
        <v>207</v>
      </c>
      <c r="C61" s="28">
        <v>0</v>
      </c>
      <c r="D61" s="28">
        <v>0</v>
      </c>
      <c r="E61" s="18">
        <f t="shared" si="5"/>
        <v>0</v>
      </c>
      <c r="F61" s="16"/>
      <c r="G61" s="16"/>
      <c r="H61" s="16"/>
      <c r="I61" s="16"/>
      <c r="J61" s="16"/>
      <c r="K61" s="16"/>
      <c r="L61" s="16"/>
      <c r="N61">
        <f t="shared" si="6"/>
        <v>0</v>
      </c>
    </row>
    <row r="62" spans="1:17" ht="16.5" customHeight="1">
      <c r="A62" s="1">
        <v>105631</v>
      </c>
      <c r="B62" s="19" t="s">
        <v>33</v>
      </c>
      <c r="C62" s="28">
        <v>378</v>
      </c>
      <c r="D62" s="28">
        <v>378</v>
      </c>
      <c r="E62" s="18">
        <f t="shared" si="5"/>
        <v>0</v>
      </c>
      <c r="F62" s="16"/>
      <c r="G62" s="16"/>
      <c r="H62" s="16"/>
      <c r="I62" s="16"/>
      <c r="J62" s="16"/>
      <c r="K62" s="16"/>
      <c r="L62" s="16"/>
      <c r="N62">
        <f t="shared" si="6"/>
        <v>378</v>
      </c>
    </row>
    <row r="63" spans="1:17" ht="16.5" customHeight="1">
      <c r="A63" s="1">
        <v>105632</v>
      </c>
      <c r="B63" s="19" t="s">
        <v>34</v>
      </c>
      <c r="C63" s="18">
        <f t="shared" ref="C63:D63" si="13">SUM(C64:C73)</f>
        <v>19404</v>
      </c>
      <c r="D63" s="18">
        <f t="shared" si="13"/>
        <v>19617</v>
      </c>
      <c r="E63" s="18">
        <f t="shared" si="5"/>
        <v>213</v>
      </c>
      <c r="F63" s="16"/>
      <c r="G63" s="16"/>
      <c r="H63" s="16"/>
      <c r="I63" s="16"/>
      <c r="J63" s="16"/>
      <c r="K63" s="16"/>
      <c r="L63" s="16"/>
      <c r="N63">
        <f t="shared" si="6"/>
        <v>19830</v>
      </c>
      <c r="O63">
        <f>SUM(O64:O73)</f>
        <v>0</v>
      </c>
    </row>
    <row r="64" spans="1:17" ht="16.5" customHeight="1">
      <c r="A64" s="1">
        <v>105633</v>
      </c>
      <c r="B64" s="19" t="s">
        <v>208</v>
      </c>
      <c r="C64" s="28">
        <v>1893</v>
      </c>
      <c r="D64" s="28">
        <v>1893</v>
      </c>
      <c r="E64" s="18">
        <f t="shared" si="5"/>
        <v>0</v>
      </c>
      <c r="F64" s="16"/>
      <c r="G64" s="16"/>
      <c r="H64" s="16"/>
      <c r="I64" s="16"/>
      <c r="J64" s="16"/>
      <c r="K64" s="16"/>
      <c r="L64" s="16"/>
      <c r="N64">
        <f t="shared" si="6"/>
        <v>1893</v>
      </c>
    </row>
    <row r="65" spans="1:17" ht="16.5" customHeight="1">
      <c r="A65" s="1">
        <v>105634</v>
      </c>
      <c r="B65" s="19" t="s">
        <v>209</v>
      </c>
      <c r="C65" s="28">
        <v>0</v>
      </c>
      <c r="D65" s="28">
        <v>0</v>
      </c>
      <c r="E65" s="18">
        <f t="shared" si="5"/>
        <v>0</v>
      </c>
      <c r="F65" s="16"/>
      <c r="G65" s="16"/>
      <c r="H65" s="16"/>
      <c r="I65" s="16"/>
      <c r="J65" s="16"/>
      <c r="K65" s="16"/>
      <c r="L65" s="16"/>
      <c r="N65">
        <f t="shared" si="6"/>
        <v>0</v>
      </c>
    </row>
    <row r="66" spans="1:17" ht="16.5" customHeight="1">
      <c r="A66" s="1">
        <v>105635</v>
      </c>
      <c r="B66" s="19" t="s">
        <v>210</v>
      </c>
      <c r="C66" s="28">
        <v>0</v>
      </c>
      <c r="D66" s="28">
        <v>0</v>
      </c>
      <c r="E66" s="18">
        <f t="shared" si="5"/>
        <v>0</v>
      </c>
      <c r="F66" s="16"/>
      <c r="G66" s="16"/>
      <c r="H66" s="16"/>
      <c r="I66" s="16"/>
      <c r="J66" s="16"/>
      <c r="K66" s="16"/>
      <c r="L66" s="16"/>
      <c r="N66">
        <f t="shared" si="6"/>
        <v>0</v>
      </c>
    </row>
    <row r="67" spans="1:17" ht="16.5" customHeight="1">
      <c r="A67" s="1">
        <v>105636</v>
      </c>
      <c r="B67" s="19" t="s">
        <v>211</v>
      </c>
      <c r="C67" s="28">
        <v>17151</v>
      </c>
      <c r="D67" s="28">
        <f>103+17151+110</f>
        <v>17364</v>
      </c>
      <c r="E67" s="18">
        <f t="shared" si="5"/>
        <v>213</v>
      </c>
      <c r="F67" s="16"/>
      <c r="G67" s="16"/>
      <c r="H67" s="16"/>
      <c r="I67" s="16"/>
      <c r="J67" s="16"/>
      <c r="K67" s="16"/>
      <c r="L67" s="16"/>
      <c r="N67">
        <f t="shared" si="6"/>
        <v>17577</v>
      </c>
    </row>
    <row r="68" spans="1:17" ht="16.5" customHeight="1">
      <c r="A68" s="1">
        <v>105637</v>
      </c>
      <c r="B68" s="19" t="s">
        <v>212</v>
      </c>
      <c r="C68" s="28">
        <v>6</v>
      </c>
      <c r="D68" s="28">
        <v>6</v>
      </c>
      <c r="E68" s="18">
        <f t="shared" si="5"/>
        <v>0</v>
      </c>
      <c r="F68" s="16"/>
      <c r="G68" s="16"/>
      <c r="H68" s="16"/>
      <c r="I68" s="16"/>
      <c r="J68" s="16"/>
      <c r="K68" s="16"/>
      <c r="L68" s="16"/>
      <c r="N68">
        <f t="shared" si="6"/>
        <v>6</v>
      </c>
    </row>
    <row r="69" spans="1:17" ht="16.5" customHeight="1">
      <c r="A69" s="1">
        <v>105638</v>
      </c>
      <c r="B69" s="19" t="s">
        <v>213</v>
      </c>
      <c r="C69" s="28">
        <v>0</v>
      </c>
      <c r="D69" s="28">
        <v>0</v>
      </c>
      <c r="E69" s="18">
        <f t="shared" si="5"/>
        <v>0</v>
      </c>
      <c r="F69" s="16"/>
      <c r="G69" s="16"/>
      <c r="H69" s="16"/>
      <c r="I69" s="16"/>
      <c r="J69" s="16"/>
      <c r="K69" s="16"/>
      <c r="L69" s="16"/>
      <c r="N69">
        <f t="shared" si="6"/>
        <v>0</v>
      </c>
    </row>
    <row r="70" spans="1:17" ht="16.5" customHeight="1">
      <c r="A70" s="1">
        <v>105639</v>
      </c>
      <c r="B70" s="19" t="s">
        <v>214</v>
      </c>
      <c r="C70" s="28">
        <v>82</v>
      </c>
      <c r="D70" s="28">
        <v>82</v>
      </c>
      <c r="E70" s="18">
        <f t="shared" si="5"/>
        <v>0</v>
      </c>
      <c r="F70" s="16"/>
      <c r="G70" s="16"/>
      <c r="H70" s="16"/>
      <c r="I70" s="16"/>
      <c r="J70" s="16"/>
      <c r="K70" s="16"/>
      <c r="L70" s="16"/>
      <c r="N70">
        <f t="shared" si="6"/>
        <v>82</v>
      </c>
    </row>
    <row r="71" spans="1:17" ht="16.5" customHeight="1">
      <c r="A71" s="1">
        <v>105640</v>
      </c>
      <c r="B71" s="19" t="s">
        <v>215</v>
      </c>
      <c r="C71" s="28">
        <v>0</v>
      </c>
      <c r="D71" s="28">
        <v>0</v>
      </c>
      <c r="E71" s="18">
        <f t="shared" ref="E71:E134" si="14">SUM(D71-C71)</f>
        <v>0</v>
      </c>
      <c r="F71" s="16"/>
      <c r="G71" s="16"/>
      <c r="H71" s="16"/>
      <c r="I71" s="16"/>
      <c r="J71" s="16"/>
      <c r="K71" s="16"/>
      <c r="L71" s="16"/>
      <c r="N71">
        <f t="shared" ref="N71:N134" si="15">SUM(D71:E71)</f>
        <v>0</v>
      </c>
    </row>
    <row r="72" spans="1:17" ht="16.5" customHeight="1">
      <c r="A72" s="1">
        <v>105641</v>
      </c>
      <c r="B72" s="19" t="s">
        <v>216</v>
      </c>
      <c r="C72" s="28">
        <v>245</v>
      </c>
      <c r="D72" s="28">
        <v>245</v>
      </c>
      <c r="E72" s="18">
        <f t="shared" si="14"/>
        <v>0</v>
      </c>
      <c r="F72" s="16"/>
      <c r="G72" s="16"/>
      <c r="H72" s="16"/>
      <c r="I72" s="16"/>
      <c r="J72" s="16"/>
      <c r="K72" s="16"/>
      <c r="L72" s="16"/>
      <c r="N72">
        <f t="shared" si="15"/>
        <v>245</v>
      </c>
    </row>
    <row r="73" spans="1:17" ht="16.5" customHeight="1">
      <c r="A73" s="1">
        <v>105642</v>
      </c>
      <c r="B73" s="19" t="s">
        <v>217</v>
      </c>
      <c r="C73" s="28">
        <v>27</v>
      </c>
      <c r="D73" s="28">
        <v>27</v>
      </c>
      <c r="E73" s="18">
        <f t="shared" si="14"/>
        <v>0</v>
      </c>
      <c r="F73" s="16"/>
      <c r="G73" s="16"/>
      <c r="H73" s="16"/>
      <c r="I73" s="16"/>
      <c r="J73" s="16"/>
      <c r="K73" s="16"/>
      <c r="L73" s="16"/>
      <c r="N73">
        <f t="shared" si="15"/>
        <v>27</v>
      </c>
    </row>
    <row r="74" spans="1:17" ht="16.5" customHeight="1">
      <c r="A74" s="1">
        <v>105643</v>
      </c>
      <c r="B74" s="19" t="s">
        <v>35</v>
      </c>
      <c r="C74" s="18">
        <f t="shared" ref="C74" si="16">SUM(C75:C80)</f>
        <v>12046</v>
      </c>
      <c r="D74" s="18">
        <f t="shared" ref="D74" si="17">SUM(D75:D80)</f>
        <v>12646</v>
      </c>
      <c r="E74" s="18">
        <f t="shared" si="14"/>
        <v>600</v>
      </c>
      <c r="F74" s="16"/>
      <c r="G74" s="16"/>
      <c r="H74" s="16"/>
      <c r="I74" s="16"/>
      <c r="J74" s="16"/>
      <c r="K74" s="16"/>
      <c r="L74" s="16"/>
      <c r="N74">
        <f t="shared" si="15"/>
        <v>13246</v>
      </c>
      <c r="O74">
        <f>SUM(O75:O80)</f>
        <v>1000</v>
      </c>
      <c r="P74">
        <f t="shared" ref="P74:Q74" si="18">SUM(P75:P80)</f>
        <v>0</v>
      </c>
      <c r="Q74">
        <f t="shared" si="18"/>
        <v>-1000</v>
      </c>
    </row>
    <row r="75" spans="1:17" ht="16.5" customHeight="1">
      <c r="A75" s="1">
        <v>105644</v>
      </c>
      <c r="B75" s="19" t="s">
        <v>218</v>
      </c>
      <c r="C75" s="28">
        <v>7135</v>
      </c>
      <c r="D75" s="28">
        <f>600+7135</f>
        <v>7735</v>
      </c>
      <c r="E75" s="18">
        <f t="shared" si="14"/>
        <v>600</v>
      </c>
      <c r="F75" s="16"/>
      <c r="G75" s="16"/>
      <c r="H75" s="16"/>
      <c r="I75" s="16"/>
      <c r="J75" s="16"/>
      <c r="K75" s="16"/>
      <c r="L75" s="16"/>
      <c r="N75">
        <f t="shared" si="15"/>
        <v>8335</v>
      </c>
      <c r="O75">
        <v>1000</v>
      </c>
      <c r="Q75" s="37">
        <v>-1000</v>
      </c>
    </row>
    <row r="76" spans="1:17" ht="16.5" customHeight="1">
      <c r="A76" s="1">
        <v>105645</v>
      </c>
      <c r="B76" s="19" t="s">
        <v>219</v>
      </c>
      <c r="C76" s="28">
        <v>289</v>
      </c>
      <c r="D76" s="28">
        <v>289</v>
      </c>
      <c r="E76" s="18">
        <f t="shared" si="14"/>
        <v>0</v>
      </c>
      <c r="F76" s="16"/>
      <c r="G76" s="16"/>
      <c r="H76" s="16"/>
      <c r="I76" s="16"/>
      <c r="J76" s="16"/>
      <c r="K76" s="16"/>
      <c r="L76" s="16"/>
      <c r="N76">
        <f t="shared" si="15"/>
        <v>289</v>
      </c>
    </row>
    <row r="77" spans="1:17" ht="16.5" customHeight="1">
      <c r="A77" s="1">
        <v>105646</v>
      </c>
      <c r="B77" s="19" t="s">
        <v>220</v>
      </c>
      <c r="C77" s="28">
        <v>2293</v>
      </c>
      <c r="D77" s="28">
        <v>2293</v>
      </c>
      <c r="E77" s="18">
        <f t="shared" si="14"/>
        <v>0</v>
      </c>
      <c r="F77" s="16"/>
      <c r="G77" s="16"/>
      <c r="H77" s="16"/>
      <c r="I77" s="16"/>
      <c r="J77" s="16"/>
      <c r="K77" s="16"/>
      <c r="L77" s="16"/>
      <c r="N77">
        <f t="shared" si="15"/>
        <v>2293</v>
      </c>
    </row>
    <row r="78" spans="1:17" ht="16.5" customHeight="1">
      <c r="A78" s="1">
        <v>105647</v>
      </c>
      <c r="B78" s="19" t="s">
        <v>221</v>
      </c>
      <c r="C78" s="28">
        <v>818</v>
      </c>
      <c r="D78" s="28">
        <v>818</v>
      </c>
      <c r="E78" s="18">
        <f t="shared" si="14"/>
        <v>0</v>
      </c>
      <c r="F78" s="16"/>
      <c r="G78" s="16"/>
      <c r="H78" s="16"/>
      <c r="I78" s="16"/>
      <c r="J78" s="16"/>
      <c r="K78" s="16"/>
      <c r="L78" s="16"/>
      <c r="N78">
        <f t="shared" si="15"/>
        <v>818</v>
      </c>
    </row>
    <row r="79" spans="1:17" ht="16.5" customHeight="1">
      <c r="A79" s="1">
        <v>105648</v>
      </c>
      <c r="B79" s="19" t="s">
        <v>222</v>
      </c>
      <c r="C79" s="28">
        <v>844</v>
      </c>
      <c r="D79" s="28">
        <v>844</v>
      </c>
      <c r="E79" s="18">
        <f t="shared" si="14"/>
        <v>0</v>
      </c>
      <c r="F79" s="16"/>
      <c r="G79" s="16"/>
      <c r="H79" s="16"/>
      <c r="I79" s="16"/>
      <c r="J79" s="16"/>
      <c r="K79" s="16"/>
      <c r="L79" s="16"/>
      <c r="N79">
        <f t="shared" si="15"/>
        <v>844</v>
      </c>
    </row>
    <row r="80" spans="1:17" ht="16.5" customHeight="1">
      <c r="A80" s="1">
        <v>105649</v>
      </c>
      <c r="B80" s="19" t="s">
        <v>223</v>
      </c>
      <c r="C80" s="28">
        <v>667</v>
      </c>
      <c r="D80" s="28">
        <v>667</v>
      </c>
      <c r="E80" s="18">
        <f t="shared" si="14"/>
        <v>0</v>
      </c>
      <c r="F80" s="16"/>
      <c r="G80" s="16"/>
      <c r="H80" s="16"/>
      <c r="I80" s="16"/>
      <c r="J80" s="16"/>
      <c r="K80" s="16"/>
      <c r="L80" s="16"/>
      <c r="N80">
        <f t="shared" si="15"/>
        <v>667</v>
      </c>
    </row>
    <row r="81" spans="1:17" ht="16.5" customHeight="1">
      <c r="A81" s="1">
        <v>105650</v>
      </c>
      <c r="B81" s="19" t="s">
        <v>36</v>
      </c>
      <c r="C81" s="18">
        <f t="shared" ref="C81" si="19">SUM(C82:C102)</f>
        <v>177136</v>
      </c>
      <c r="D81" s="18">
        <f t="shared" ref="D81" si="20">SUM(D82:D102)</f>
        <v>177238</v>
      </c>
      <c r="E81" s="18">
        <f t="shared" si="14"/>
        <v>102</v>
      </c>
      <c r="F81" s="16"/>
      <c r="G81" s="16"/>
      <c r="H81" s="16"/>
      <c r="I81" s="16"/>
      <c r="J81" s="16"/>
      <c r="K81" s="16"/>
      <c r="L81" s="16"/>
      <c r="N81">
        <f t="shared" si="15"/>
        <v>177340</v>
      </c>
      <c r="O81">
        <f>SUM(O82:O102)</f>
        <v>1100</v>
      </c>
      <c r="P81">
        <f t="shared" ref="P81:Q81" si="21">SUM(P82:P102)</f>
        <v>0</v>
      </c>
      <c r="Q81">
        <f t="shared" si="21"/>
        <v>-10000</v>
      </c>
    </row>
    <row r="82" spans="1:17" ht="16.5" customHeight="1">
      <c r="A82" s="1">
        <v>105651</v>
      </c>
      <c r="B82" s="19" t="s">
        <v>224</v>
      </c>
      <c r="C82" s="28">
        <v>18336</v>
      </c>
      <c r="D82" s="28">
        <f>100+18336+2</f>
        <v>18438</v>
      </c>
      <c r="E82" s="18">
        <f t="shared" si="14"/>
        <v>102</v>
      </c>
      <c r="F82" s="16"/>
      <c r="G82" s="16"/>
      <c r="H82" s="16"/>
      <c r="I82" s="16"/>
      <c r="J82" s="16"/>
      <c r="K82" s="16"/>
      <c r="L82" s="16"/>
      <c r="N82">
        <f t="shared" si="15"/>
        <v>18540</v>
      </c>
      <c r="O82">
        <v>100</v>
      </c>
    </row>
    <row r="83" spans="1:17" ht="16.5" customHeight="1">
      <c r="A83" s="1">
        <v>105652</v>
      </c>
      <c r="B83" s="19" t="s">
        <v>225</v>
      </c>
      <c r="C83" s="28">
        <v>9051</v>
      </c>
      <c r="D83" s="28">
        <v>9051</v>
      </c>
      <c r="E83" s="18">
        <f t="shared" si="14"/>
        <v>0</v>
      </c>
      <c r="F83" s="16"/>
      <c r="G83" s="16"/>
      <c r="H83" s="16"/>
      <c r="I83" s="16"/>
      <c r="J83" s="16"/>
      <c r="K83" s="16"/>
      <c r="L83" s="16"/>
      <c r="N83">
        <f t="shared" si="15"/>
        <v>9051</v>
      </c>
    </row>
    <row r="84" spans="1:17" ht="16.5" customHeight="1">
      <c r="A84" s="1">
        <v>105653</v>
      </c>
      <c r="B84" s="19" t="s">
        <v>226</v>
      </c>
      <c r="C84" s="28">
        <v>0</v>
      </c>
      <c r="D84" s="28">
        <v>0</v>
      </c>
      <c r="E84" s="18">
        <f t="shared" si="14"/>
        <v>0</v>
      </c>
      <c r="F84" s="16"/>
      <c r="G84" s="16"/>
      <c r="H84" s="16"/>
      <c r="I84" s="16"/>
      <c r="J84" s="16"/>
      <c r="K84" s="16"/>
      <c r="L84" s="16"/>
      <c r="N84">
        <f t="shared" si="15"/>
        <v>0</v>
      </c>
    </row>
    <row r="85" spans="1:17" ht="16.5" customHeight="1">
      <c r="A85" s="1">
        <v>105654</v>
      </c>
      <c r="B85" s="19" t="s">
        <v>227</v>
      </c>
      <c r="C85" s="28">
        <v>22245</v>
      </c>
      <c r="D85" s="28">
        <v>22245</v>
      </c>
      <c r="E85" s="18">
        <f t="shared" si="14"/>
        <v>0</v>
      </c>
      <c r="F85" s="16"/>
      <c r="G85" s="16"/>
      <c r="H85" s="16"/>
      <c r="I85" s="16"/>
      <c r="J85" s="16"/>
      <c r="K85" s="16"/>
      <c r="L85" s="16"/>
      <c r="N85">
        <f t="shared" si="15"/>
        <v>22245</v>
      </c>
    </row>
    <row r="86" spans="1:17" ht="16.5" customHeight="1">
      <c r="A86" s="1">
        <v>105655</v>
      </c>
      <c r="B86" s="19" t="s">
        <v>228</v>
      </c>
      <c r="C86" s="28">
        <v>476</v>
      </c>
      <c r="D86" s="28">
        <v>476</v>
      </c>
      <c r="E86" s="18">
        <f t="shared" si="14"/>
        <v>0</v>
      </c>
      <c r="F86" s="16"/>
      <c r="G86" s="16"/>
      <c r="H86" s="16"/>
      <c r="I86" s="16"/>
      <c r="J86" s="16"/>
      <c r="K86" s="16"/>
      <c r="L86" s="16"/>
      <c r="N86">
        <f t="shared" si="15"/>
        <v>476</v>
      </c>
    </row>
    <row r="87" spans="1:17" ht="16.5" customHeight="1">
      <c r="A87" s="1">
        <v>105656</v>
      </c>
      <c r="B87" s="19" t="s">
        <v>229</v>
      </c>
      <c r="C87" s="28">
        <v>4052</v>
      </c>
      <c r="D87" s="28">
        <v>4052</v>
      </c>
      <c r="E87" s="18">
        <f t="shared" si="14"/>
        <v>0</v>
      </c>
      <c r="F87" s="16"/>
      <c r="G87" s="16"/>
      <c r="H87" s="16"/>
      <c r="I87" s="16"/>
      <c r="J87" s="16"/>
      <c r="K87" s="16"/>
      <c r="L87" s="16"/>
      <c r="N87">
        <f t="shared" si="15"/>
        <v>4052</v>
      </c>
    </row>
    <row r="88" spans="1:17" ht="16.5" customHeight="1">
      <c r="A88" s="1">
        <v>105657</v>
      </c>
      <c r="B88" s="19" t="s">
        <v>230</v>
      </c>
      <c r="C88" s="28">
        <v>6194</v>
      </c>
      <c r="D88" s="28">
        <v>6194</v>
      </c>
      <c r="E88" s="18">
        <f t="shared" si="14"/>
        <v>0</v>
      </c>
      <c r="F88" s="16"/>
      <c r="G88" s="16"/>
      <c r="H88" s="16"/>
      <c r="I88" s="16"/>
      <c r="J88" s="16"/>
      <c r="K88" s="16"/>
      <c r="L88" s="16"/>
      <c r="N88">
        <f t="shared" si="15"/>
        <v>6194</v>
      </c>
    </row>
    <row r="89" spans="1:17" ht="16.5" customHeight="1">
      <c r="A89" s="1">
        <v>105658</v>
      </c>
      <c r="B89" s="19" t="s">
        <v>231</v>
      </c>
      <c r="C89" s="28">
        <v>2690</v>
      </c>
      <c r="D89" s="28">
        <v>2690</v>
      </c>
      <c r="E89" s="18">
        <f t="shared" si="14"/>
        <v>0</v>
      </c>
      <c r="F89" s="16"/>
      <c r="G89" s="16"/>
      <c r="H89" s="16"/>
      <c r="I89" s="16"/>
      <c r="J89" s="16"/>
      <c r="K89" s="16"/>
      <c r="L89" s="16"/>
      <c r="N89">
        <f t="shared" si="15"/>
        <v>2690</v>
      </c>
    </row>
    <row r="90" spans="1:17" ht="16.5" customHeight="1">
      <c r="A90" s="1">
        <v>105659</v>
      </c>
      <c r="B90" s="19" t="s">
        <v>232</v>
      </c>
      <c r="C90" s="28">
        <v>1291</v>
      </c>
      <c r="D90" s="28">
        <v>1291</v>
      </c>
      <c r="E90" s="18">
        <f t="shared" si="14"/>
        <v>0</v>
      </c>
      <c r="F90" s="16"/>
      <c r="G90" s="16"/>
      <c r="H90" s="16"/>
      <c r="I90" s="16"/>
      <c r="J90" s="16"/>
      <c r="K90" s="16"/>
      <c r="L90" s="16"/>
      <c r="N90">
        <f t="shared" si="15"/>
        <v>1291</v>
      </c>
    </row>
    <row r="91" spans="1:17" ht="16.5" customHeight="1">
      <c r="A91" s="1">
        <v>105660</v>
      </c>
      <c r="B91" s="19" t="s">
        <v>233</v>
      </c>
      <c r="C91" s="28">
        <v>2544</v>
      </c>
      <c r="D91" s="28">
        <v>2544</v>
      </c>
      <c r="E91" s="18">
        <f t="shared" si="14"/>
        <v>0</v>
      </c>
      <c r="F91" s="16"/>
      <c r="G91" s="16"/>
      <c r="H91" s="16"/>
      <c r="I91" s="16"/>
      <c r="J91" s="16"/>
      <c r="K91" s="16"/>
      <c r="L91" s="16"/>
      <c r="N91">
        <f t="shared" si="15"/>
        <v>2544</v>
      </c>
      <c r="O91">
        <v>500</v>
      </c>
    </row>
    <row r="92" spans="1:17" ht="16.5" customHeight="1">
      <c r="A92" s="1">
        <v>105661</v>
      </c>
      <c r="B92" s="19" t="s">
        <v>234</v>
      </c>
      <c r="C92" s="28">
        <v>51</v>
      </c>
      <c r="D92" s="28">
        <v>51</v>
      </c>
      <c r="E92" s="18">
        <f t="shared" si="14"/>
        <v>0</v>
      </c>
      <c r="F92" s="16"/>
      <c r="G92" s="16"/>
      <c r="H92" s="16"/>
      <c r="I92" s="16"/>
      <c r="J92" s="16"/>
      <c r="K92" s="16"/>
      <c r="L92" s="16"/>
      <c r="N92">
        <f t="shared" si="15"/>
        <v>51</v>
      </c>
    </row>
    <row r="93" spans="1:17" ht="16.5" customHeight="1">
      <c r="A93" s="1">
        <v>105662</v>
      </c>
      <c r="B93" s="19" t="s">
        <v>235</v>
      </c>
      <c r="C93" s="28">
        <v>14051</v>
      </c>
      <c r="D93" s="28">
        <v>14051</v>
      </c>
      <c r="E93" s="18">
        <f t="shared" si="14"/>
        <v>0</v>
      </c>
      <c r="F93" s="16"/>
      <c r="G93" s="16"/>
      <c r="H93" s="16"/>
      <c r="I93" s="16"/>
      <c r="J93" s="16"/>
      <c r="K93" s="16"/>
      <c r="L93" s="16"/>
      <c r="N93">
        <f t="shared" si="15"/>
        <v>14051</v>
      </c>
    </row>
    <row r="94" spans="1:17" ht="16.5" customHeight="1">
      <c r="A94" s="1">
        <v>105663</v>
      </c>
      <c r="B94" s="19" t="s">
        <v>236</v>
      </c>
      <c r="C94" s="28">
        <v>1237</v>
      </c>
      <c r="D94" s="28">
        <v>1237</v>
      </c>
      <c r="E94" s="18">
        <f t="shared" si="14"/>
        <v>0</v>
      </c>
      <c r="F94" s="16"/>
      <c r="G94" s="16"/>
      <c r="H94" s="16"/>
      <c r="I94" s="16"/>
      <c r="J94" s="16"/>
      <c r="K94" s="16"/>
      <c r="L94" s="16"/>
      <c r="N94">
        <f t="shared" si="15"/>
        <v>1237</v>
      </c>
    </row>
    <row r="95" spans="1:17" ht="16.5" customHeight="1">
      <c r="A95" s="1">
        <v>105664</v>
      </c>
      <c r="B95" s="19" t="s">
        <v>237</v>
      </c>
      <c r="C95" s="28">
        <v>2943</v>
      </c>
      <c r="D95" s="28">
        <v>2943</v>
      </c>
      <c r="E95" s="18">
        <f t="shared" si="14"/>
        <v>0</v>
      </c>
      <c r="F95" s="16"/>
      <c r="G95" s="16"/>
      <c r="H95" s="16"/>
      <c r="I95" s="16"/>
      <c r="J95" s="16"/>
      <c r="K95" s="16"/>
      <c r="L95" s="16"/>
      <c r="N95">
        <f t="shared" si="15"/>
        <v>2943</v>
      </c>
    </row>
    <row r="96" spans="1:17" ht="16.5" customHeight="1">
      <c r="A96" s="1">
        <v>105665</v>
      </c>
      <c r="B96" s="19" t="s">
        <v>238</v>
      </c>
      <c r="C96" s="28">
        <v>23</v>
      </c>
      <c r="D96" s="28">
        <v>23</v>
      </c>
      <c r="E96" s="18">
        <f t="shared" si="14"/>
        <v>0</v>
      </c>
      <c r="F96" s="16"/>
      <c r="G96" s="16"/>
      <c r="H96" s="16"/>
      <c r="I96" s="16"/>
      <c r="J96" s="16"/>
      <c r="K96" s="16"/>
      <c r="L96" s="16"/>
      <c r="N96">
        <f t="shared" si="15"/>
        <v>23</v>
      </c>
    </row>
    <row r="97" spans="1:17" ht="16.5" customHeight="1">
      <c r="A97" s="1">
        <v>105666</v>
      </c>
      <c r="B97" s="19" t="s">
        <v>239</v>
      </c>
      <c r="C97" s="28">
        <v>58</v>
      </c>
      <c r="D97" s="28">
        <v>58</v>
      </c>
      <c r="E97" s="18">
        <f t="shared" si="14"/>
        <v>0</v>
      </c>
      <c r="F97" s="16"/>
      <c r="G97" s="16"/>
      <c r="H97" s="16"/>
      <c r="I97" s="16"/>
      <c r="J97" s="16"/>
      <c r="K97" s="16"/>
      <c r="L97" s="16"/>
      <c r="N97">
        <f t="shared" si="15"/>
        <v>58</v>
      </c>
    </row>
    <row r="98" spans="1:17" ht="16.5" customHeight="1">
      <c r="A98" s="1">
        <v>105667</v>
      </c>
      <c r="B98" s="19" t="s">
        <v>240</v>
      </c>
      <c r="C98" s="28">
        <v>90039</v>
      </c>
      <c r="D98" s="28">
        <v>90039</v>
      </c>
      <c r="E98" s="18">
        <f t="shared" si="14"/>
        <v>0</v>
      </c>
      <c r="F98" s="16"/>
      <c r="G98" s="16"/>
      <c r="H98" s="16"/>
      <c r="I98" s="16"/>
      <c r="J98" s="16"/>
      <c r="K98" s="16"/>
      <c r="L98" s="16"/>
      <c r="N98">
        <f t="shared" si="15"/>
        <v>90039</v>
      </c>
      <c r="Q98" s="37">
        <v>-10000</v>
      </c>
    </row>
    <row r="99" spans="1:17" ht="16.5" customHeight="1">
      <c r="A99" s="1">
        <v>105668</v>
      </c>
      <c r="B99" s="19" t="s">
        <v>241</v>
      </c>
      <c r="C99" s="28">
        <v>204</v>
      </c>
      <c r="D99" s="28">
        <v>204</v>
      </c>
      <c r="E99" s="18">
        <f t="shared" si="14"/>
        <v>0</v>
      </c>
      <c r="F99" s="16"/>
      <c r="G99" s="16"/>
      <c r="H99" s="16"/>
      <c r="I99" s="16"/>
      <c r="J99" s="16"/>
      <c r="K99" s="16"/>
      <c r="L99" s="16"/>
      <c r="N99">
        <f t="shared" si="15"/>
        <v>204</v>
      </c>
    </row>
    <row r="100" spans="1:17" ht="16.5" customHeight="1">
      <c r="A100" s="1">
        <v>105669</v>
      </c>
      <c r="B100" s="19" t="s">
        <v>242</v>
      </c>
      <c r="C100" s="28">
        <v>1651</v>
      </c>
      <c r="D100" s="28">
        <v>1651</v>
      </c>
      <c r="E100" s="18">
        <f t="shared" si="14"/>
        <v>0</v>
      </c>
      <c r="F100" s="16"/>
      <c r="G100" s="16"/>
      <c r="H100" s="16"/>
      <c r="I100" s="16"/>
      <c r="J100" s="16"/>
      <c r="K100" s="16"/>
      <c r="L100" s="16"/>
      <c r="N100">
        <f t="shared" si="15"/>
        <v>1651</v>
      </c>
      <c r="O100">
        <v>500</v>
      </c>
    </row>
    <row r="101" spans="1:17" ht="16.5" customHeight="1">
      <c r="A101" s="1">
        <v>105670</v>
      </c>
      <c r="B101" s="19" t="s">
        <v>243</v>
      </c>
      <c r="C101" s="28">
        <v>0</v>
      </c>
      <c r="D101" s="28">
        <v>0</v>
      </c>
      <c r="E101" s="18">
        <f t="shared" si="14"/>
        <v>0</v>
      </c>
      <c r="F101" s="16"/>
      <c r="G101" s="16"/>
      <c r="H101" s="16"/>
      <c r="I101" s="16"/>
      <c r="J101" s="16"/>
      <c r="K101" s="16"/>
      <c r="L101" s="16"/>
      <c r="N101">
        <f t="shared" si="15"/>
        <v>0</v>
      </c>
    </row>
    <row r="102" spans="1:17" ht="16.5" customHeight="1">
      <c r="A102" s="1">
        <v>105671</v>
      </c>
      <c r="B102" s="19" t="s">
        <v>244</v>
      </c>
      <c r="C102" s="28">
        <v>0</v>
      </c>
      <c r="D102" s="28">
        <v>0</v>
      </c>
      <c r="E102" s="18">
        <f t="shared" si="14"/>
        <v>0</v>
      </c>
      <c r="F102" s="16"/>
      <c r="G102" s="16"/>
      <c r="H102" s="16"/>
      <c r="I102" s="16"/>
      <c r="J102" s="16"/>
      <c r="K102" s="16"/>
      <c r="L102" s="16"/>
      <c r="N102">
        <f t="shared" si="15"/>
        <v>0</v>
      </c>
    </row>
    <row r="103" spans="1:17" ht="16.5" customHeight="1">
      <c r="A103" s="1">
        <v>105672</v>
      </c>
      <c r="B103" s="19" t="s">
        <v>37</v>
      </c>
      <c r="C103" s="18">
        <f t="shared" ref="C103" si="22">SUM(C104:C116)</f>
        <v>98825</v>
      </c>
      <c r="D103" s="18">
        <f t="shared" ref="D103" si="23">SUM(D104:D116)</f>
        <v>98925</v>
      </c>
      <c r="E103" s="18">
        <f t="shared" si="14"/>
        <v>100</v>
      </c>
      <c r="F103" s="16"/>
      <c r="G103" s="16"/>
      <c r="H103" s="16"/>
      <c r="I103" s="16"/>
      <c r="J103" s="16"/>
      <c r="K103" s="16"/>
      <c r="L103" s="16"/>
      <c r="N103">
        <f t="shared" si="15"/>
        <v>99025</v>
      </c>
      <c r="O103">
        <f t="shared" ref="O103" si="24">SUM(O104:O116)</f>
        <v>0</v>
      </c>
      <c r="P103">
        <f t="shared" ref="P103" si="25">SUM(P104:P116)</f>
        <v>0</v>
      </c>
      <c r="Q103">
        <f t="shared" ref="Q103" si="26">SUM(Q104:Q116)</f>
        <v>-10000</v>
      </c>
    </row>
    <row r="104" spans="1:17" ht="16.5" customHeight="1">
      <c r="A104" s="1">
        <v>105673</v>
      </c>
      <c r="B104" s="19" t="s">
        <v>245</v>
      </c>
      <c r="C104" s="28">
        <v>5943</v>
      </c>
      <c r="D104" s="28">
        <v>5943</v>
      </c>
      <c r="E104" s="18">
        <f t="shared" si="14"/>
        <v>0</v>
      </c>
      <c r="F104" s="16"/>
      <c r="G104" s="16"/>
      <c r="H104" s="16"/>
      <c r="I104" s="16"/>
      <c r="J104" s="16"/>
      <c r="K104" s="16"/>
      <c r="L104" s="16"/>
      <c r="N104">
        <f t="shared" si="15"/>
        <v>5943</v>
      </c>
    </row>
    <row r="105" spans="1:17" ht="16.5" customHeight="1">
      <c r="A105" s="1">
        <v>105674</v>
      </c>
      <c r="B105" s="19" t="s">
        <v>246</v>
      </c>
      <c r="C105" s="28">
        <v>2457</v>
      </c>
      <c r="D105" s="28">
        <v>2457</v>
      </c>
      <c r="E105" s="18">
        <f t="shared" si="14"/>
        <v>0</v>
      </c>
      <c r="F105" s="16"/>
      <c r="G105" s="16"/>
      <c r="H105" s="16"/>
      <c r="I105" s="16"/>
      <c r="J105" s="16"/>
      <c r="K105" s="16"/>
      <c r="L105" s="16"/>
      <c r="N105">
        <f t="shared" si="15"/>
        <v>2457</v>
      </c>
    </row>
    <row r="106" spans="1:17" ht="16.5" customHeight="1">
      <c r="A106" s="1">
        <v>105675</v>
      </c>
      <c r="B106" s="19" t="s">
        <v>247</v>
      </c>
      <c r="C106" s="28">
        <v>8989</v>
      </c>
      <c r="D106" s="28">
        <v>8989</v>
      </c>
      <c r="E106" s="18">
        <f t="shared" si="14"/>
        <v>0</v>
      </c>
      <c r="F106" s="16"/>
      <c r="G106" s="16"/>
      <c r="H106" s="16"/>
      <c r="I106" s="16"/>
      <c r="J106" s="16"/>
      <c r="K106" s="16"/>
      <c r="L106" s="16"/>
      <c r="N106">
        <f t="shared" si="15"/>
        <v>8989</v>
      </c>
    </row>
    <row r="107" spans="1:17" ht="16.5" customHeight="1">
      <c r="A107" s="1">
        <v>105676</v>
      </c>
      <c r="B107" s="19" t="s">
        <v>248</v>
      </c>
      <c r="C107" s="28">
        <v>13897</v>
      </c>
      <c r="D107" s="28">
        <f>100+13897</f>
        <v>13997</v>
      </c>
      <c r="E107" s="18">
        <f t="shared" si="14"/>
        <v>100</v>
      </c>
      <c r="F107" s="16"/>
      <c r="G107" s="16"/>
      <c r="H107" s="16"/>
      <c r="I107" s="16"/>
      <c r="J107" s="16"/>
      <c r="K107" s="16"/>
      <c r="L107" s="16"/>
      <c r="N107">
        <f t="shared" si="15"/>
        <v>14097</v>
      </c>
    </row>
    <row r="108" spans="1:17" ht="16.5" customHeight="1">
      <c r="A108" s="1">
        <v>105677</v>
      </c>
      <c r="B108" s="19" t="s">
        <v>249</v>
      </c>
      <c r="C108" s="28">
        <v>227</v>
      </c>
      <c r="D108" s="28">
        <v>227</v>
      </c>
      <c r="E108" s="18">
        <f t="shared" si="14"/>
        <v>0</v>
      </c>
      <c r="F108" s="16"/>
      <c r="G108" s="16"/>
      <c r="H108" s="16"/>
      <c r="I108" s="16"/>
      <c r="J108" s="16"/>
      <c r="K108" s="16"/>
      <c r="L108" s="16"/>
      <c r="N108">
        <f t="shared" si="15"/>
        <v>227</v>
      </c>
    </row>
    <row r="109" spans="1:17" ht="16.5" customHeight="1">
      <c r="A109" s="1">
        <v>105678</v>
      </c>
      <c r="B109" s="19" t="s">
        <v>250</v>
      </c>
      <c r="C109" s="28">
        <v>3240</v>
      </c>
      <c r="D109" s="28">
        <v>3240</v>
      </c>
      <c r="E109" s="18">
        <f t="shared" si="14"/>
        <v>0</v>
      </c>
      <c r="F109" s="16"/>
      <c r="G109" s="16"/>
      <c r="H109" s="16"/>
      <c r="I109" s="16"/>
      <c r="J109" s="16"/>
      <c r="K109" s="16"/>
      <c r="L109" s="16"/>
      <c r="N109">
        <f t="shared" si="15"/>
        <v>3240</v>
      </c>
    </row>
    <row r="110" spans="1:17" ht="16.5" customHeight="1">
      <c r="A110" s="1">
        <v>105679</v>
      </c>
      <c r="B110" s="19" t="s">
        <v>251</v>
      </c>
      <c r="C110" s="28">
        <v>6728</v>
      </c>
      <c r="D110" s="28">
        <v>6728</v>
      </c>
      <c r="E110" s="18">
        <f t="shared" si="14"/>
        <v>0</v>
      </c>
      <c r="F110" s="16"/>
      <c r="G110" s="16"/>
      <c r="H110" s="16"/>
      <c r="I110" s="16"/>
      <c r="J110" s="16"/>
      <c r="K110" s="16"/>
      <c r="L110" s="16"/>
      <c r="N110">
        <f t="shared" si="15"/>
        <v>6728</v>
      </c>
    </row>
    <row r="111" spans="1:17" ht="16.5" customHeight="1">
      <c r="A111" s="1">
        <v>105680</v>
      </c>
      <c r="B111" s="19" t="s">
        <v>252</v>
      </c>
      <c r="C111" s="28">
        <v>55075</v>
      </c>
      <c r="D111" s="28">
        <v>55075</v>
      </c>
      <c r="E111" s="18">
        <f t="shared" si="14"/>
        <v>0</v>
      </c>
      <c r="F111" s="16"/>
      <c r="G111" s="16"/>
      <c r="H111" s="16"/>
      <c r="I111" s="16"/>
      <c r="J111" s="16"/>
      <c r="K111" s="16"/>
      <c r="L111" s="16"/>
      <c r="N111">
        <f t="shared" si="15"/>
        <v>55075</v>
      </c>
      <c r="Q111" s="37">
        <v>-10000</v>
      </c>
    </row>
    <row r="112" spans="1:17" ht="16.5" customHeight="1">
      <c r="A112" s="1">
        <v>105681</v>
      </c>
      <c r="B112" s="19" t="s">
        <v>253</v>
      </c>
      <c r="C112" s="28">
        <v>1840</v>
      </c>
      <c r="D112" s="28">
        <v>1840</v>
      </c>
      <c r="E112" s="18">
        <f t="shared" si="14"/>
        <v>0</v>
      </c>
      <c r="F112" s="16"/>
      <c r="G112" s="16"/>
      <c r="H112" s="16"/>
      <c r="I112" s="16"/>
      <c r="J112" s="16"/>
      <c r="K112" s="16"/>
      <c r="L112" s="16"/>
      <c r="N112">
        <f t="shared" si="15"/>
        <v>1840</v>
      </c>
    </row>
    <row r="113" spans="1:15" ht="16.5" customHeight="1">
      <c r="A113" s="1">
        <v>105682</v>
      </c>
      <c r="B113" s="19" t="s">
        <v>254</v>
      </c>
      <c r="C113" s="28">
        <v>300</v>
      </c>
      <c r="D113" s="28">
        <v>300</v>
      </c>
      <c r="E113" s="18">
        <f t="shared" si="14"/>
        <v>0</v>
      </c>
      <c r="F113" s="16"/>
      <c r="G113" s="16"/>
      <c r="H113" s="16"/>
      <c r="I113" s="16"/>
      <c r="J113" s="16"/>
      <c r="K113" s="16"/>
      <c r="L113" s="16"/>
      <c r="N113">
        <f t="shared" si="15"/>
        <v>300</v>
      </c>
    </row>
    <row r="114" spans="1:15" ht="16.5" customHeight="1">
      <c r="A114" s="1">
        <v>105683</v>
      </c>
      <c r="B114" s="19" t="s">
        <v>255</v>
      </c>
      <c r="C114" s="28">
        <v>0</v>
      </c>
      <c r="D114" s="28">
        <v>0</v>
      </c>
      <c r="E114" s="18">
        <f t="shared" si="14"/>
        <v>0</v>
      </c>
      <c r="F114" s="16"/>
      <c r="G114" s="16"/>
      <c r="H114" s="16"/>
      <c r="I114" s="16"/>
      <c r="J114" s="16"/>
      <c r="K114" s="16"/>
      <c r="L114" s="16"/>
      <c r="N114">
        <f t="shared" si="15"/>
        <v>0</v>
      </c>
    </row>
    <row r="115" spans="1:15" ht="16.5" customHeight="1">
      <c r="A115" s="1">
        <v>105684</v>
      </c>
      <c r="B115" s="19" t="s">
        <v>256</v>
      </c>
      <c r="C115" s="28">
        <v>12</v>
      </c>
      <c r="D115" s="28">
        <v>12</v>
      </c>
      <c r="E115" s="18">
        <f t="shared" si="14"/>
        <v>0</v>
      </c>
      <c r="F115" s="16"/>
      <c r="G115" s="16"/>
      <c r="H115" s="16"/>
      <c r="I115" s="16"/>
      <c r="J115" s="16"/>
      <c r="K115" s="16"/>
      <c r="L115" s="16"/>
      <c r="N115">
        <f t="shared" si="15"/>
        <v>12</v>
      </c>
    </row>
    <row r="116" spans="1:15" ht="16.5" customHeight="1">
      <c r="A116" s="1">
        <v>105685</v>
      </c>
      <c r="B116" s="19" t="s">
        <v>257</v>
      </c>
      <c r="C116" s="28">
        <v>117</v>
      </c>
      <c r="D116" s="28">
        <v>117</v>
      </c>
      <c r="E116" s="18">
        <f t="shared" si="14"/>
        <v>0</v>
      </c>
      <c r="F116" s="16"/>
      <c r="G116" s="16"/>
      <c r="H116" s="16"/>
      <c r="I116" s="16"/>
      <c r="J116" s="16"/>
      <c r="K116" s="16"/>
      <c r="L116" s="16"/>
      <c r="N116">
        <f t="shared" si="15"/>
        <v>117</v>
      </c>
    </row>
    <row r="117" spans="1:15" ht="16.5" customHeight="1">
      <c r="A117" s="1">
        <v>105686</v>
      </c>
      <c r="B117" s="19" t="s">
        <v>38</v>
      </c>
      <c r="C117" s="18">
        <f t="shared" ref="C117" si="27">SUM(C118:C132)</f>
        <v>24176</v>
      </c>
      <c r="D117" s="18">
        <f t="shared" ref="D117" si="28">SUM(D118:D132)</f>
        <v>24812</v>
      </c>
      <c r="E117" s="18">
        <f t="shared" si="14"/>
        <v>636</v>
      </c>
      <c r="F117" s="16"/>
      <c r="G117" s="16"/>
      <c r="H117" s="16"/>
      <c r="I117" s="16"/>
      <c r="J117" s="16"/>
      <c r="K117" s="16"/>
      <c r="L117" s="16"/>
      <c r="N117">
        <f t="shared" si="15"/>
        <v>25448</v>
      </c>
      <c r="O117">
        <f>SUM(O118:O132)</f>
        <v>7039</v>
      </c>
    </row>
    <row r="118" spans="1:15" ht="16.5" customHeight="1">
      <c r="A118" s="1">
        <v>105687</v>
      </c>
      <c r="B118" s="19" t="s">
        <v>258</v>
      </c>
      <c r="C118" s="28">
        <v>6035</v>
      </c>
      <c r="D118" s="28">
        <v>6035</v>
      </c>
      <c r="E118" s="18">
        <f t="shared" si="14"/>
        <v>0</v>
      </c>
      <c r="F118" s="16"/>
      <c r="G118" s="16"/>
      <c r="H118" s="16"/>
      <c r="I118" s="16"/>
      <c r="J118" s="16"/>
      <c r="K118" s="16"/>
      <c r="L118" s="16"/>
      <c r="N118">
        <f t="shared" si="15"/>
        <v>6035</v>
      </c>
    </row>
    <row r="119" spans="1:15" ht="16.5" customHeight="1">
      <c r="A119" s="1">
        <v>105688</v>
      </c>
      <c r="B119" s="19" t="s">
        <v>259</v>
      </c>
      <c r="C119" s="28">
        <v>487</v>
      </c>
      <c r="D119" s="28">
        <v>487</v>
      </c>
      <c r="E119" s="18">
        <f t="shared" si="14"/>
        <v>0</v>
      </c>
      <c r="F119" s="16"/>
      <c r="G119" s="16"/>
      <c r="H119" s="16"/>
      <c r="I119" s="16"/>
      <c r="J119" s="16"/>
      <c r="K119" s="16"/>
      <c r="L119" s="16"/>
      <c r="N119">
        <f t="shared" si="15"/>
        <v>487</v>
      </c>
    </row>
    <row r="120" spans="1:15" ht="16.5" customHeight="1">
      <c r="A120" s="1">
        <v>105689</v>
      </c>
      <c r="B120" s="19" t="s">
        <v>260</v>
      </c>
      <c r="C120" s="28">
        <v>13115</v>
      </c>
      <c r="D120" s="28">
        <f>636+13115</f>
        <v>13751</v>
      </c>
      <c r="E120" s="18">
        <f t="shared" si="14"/>
        <v>636</v>
      </c>
      <c r="F120" s="16"/>
      <c r="G120" s="16"/>
      <c r="H120" s="16"/>
      <c r="I120" s="16"/>
      <c r="J120" s="16"/>
      <c r="K120" s="16"/>
      <c r="L120" s="16"/>
      <c r="N120">
        <f t="shared" si="15"/>
        <v>14387</v>
      </c>
      <c r="O120">
        <v>702</v>
      </c>
    </row>
    <row r="121" spans="1:15" ht="16.5" customHeight="1">
      <c r="A121" s="1">
        <v>105690</v>
      </c>
      <c r="B121" s="19" t="s">
        <v>261</v>
      </c>
      <c r="C121" s="28">
        <v>3025</v>
      </c>
      <c r="D121" s="28">
        <v>3025</v>
      </c>
      <c r="E121" s="18">
        <f t="shared" si="14"/>
        <v>0</v>
      </c>
      <c r="F121" s="16"/>
      <c r="G121" s="16"/>
      <c r="H121" s="16"/>
      <c r="I121" s="16"/>
      <c r="J121" s="16"/>
      <c r="K121" s="16"/>
      <c r="L121" s="16"/>
      <c r="N121">
        <f t="shared" si="15"/>
        <v>3025</v>
      </c>
      <c r="O121">
        <f>1337+5000</f>
        <v>6337</v>
      </c>
    </row>
    <row r="122" spans="1:15" ht="16.5" customHeight="1">
      <c r="A122" s="1">
        <v>105691</v>
      </c>
      <c r="B122" s="19" t="s">
        <v>262</v>
      </c>
      <c r="C122" s="28">
        <v>0</v>
      </c>
      <c r="D122" s="28">
        <v>0</v>
      </c>
      <c r="E122" s="18">
        <f t="shared" si="14"/>
        <v>0</v>
      </c>
      <c r="F122" s="16"/>
      <c r="G122" s="16"/>
      <c r="H122" s="16"/>
      <c r="I122" s="16"/>
      <c r="J122" s="16"/>
      <c r="K122" s="16"/>
      <c r="L122" s="16"/>
      <c r="N122">
        <f t="shared" si="15"/>
        <v>0</v>
      </c>
    </row>
    <row r="123" spans="1:15" ht="16.5" customHeight="1">
      <c r="A123" s="1">
        <v>105692</v>
      </c>
      <c r="B123" s="19" t="s">
        <v>263</v>
      </c>
      <c r="C123" s="28">
        <v>0</v>
      </c>
      <c r="D123" s="28">
        <v>0</v>
      </c>
      <c r="E123" s="18">
        <f t="shared" si="14"/>
        <v>0</v>
      </c>
      <c r="F123" s="16"/>
      <c r="G123" s="16"/>
      <c r="H123" s="16"/>
      <c r="I123" s="16"/>
      <c r="J123" s="16"/>
      <c r="K123" s="16"/>
      <c r="L123" s="16"/>
      <c r="N123">
        <f t="shared" si="15"/>
        <v>0</v>
      </c>
    </row>
    <row r="124" spans="1:15" ht="16.5" customHeight="1">
      <c r="A124" s="1">
        <v>105693</v>
      </c>
      <c r="B124" s="19" t="s">
        <v>264</v>
      </c>
      <c r="C124" s="28">
        <v>0</v>
      </c>
      <c r="D124" s="28">
        <v>0</v>
      </c>
      <c r="E124" s="18">
        <f t="shared" si="14"/>
        <v>0</v>
      </c>
      <c r="F124" s="16"/>
      <c r="G124" s="16"/>
      <c r="H124" s="16"/>
      <c r="I124" s="16"/>
      <c r="J124" s="16"/>
      <c r="K124" s="16"/>
      <c r="L124" s="16"/>
      <c r="N124">
        <f t="shared" si="15"/>
        <v>0</v>
      </c>
    </row>
    <row r="125" spans="1:15" ht="16.5" customHeight="1">
      <c r="A125" s="1">
        <v>105694</v>
      </c>
      <c r="B125" s="19" t="s">
        <v>265</v>
      </c>
      <c r="C125" s="28">
        <v>0</v>
      </c>
      <c r="D125" s="28">
        <v>0</v>
      </c>
      <c r="E125" s="18">
        <f t="shared" si="14"/>
        <v>0</v>
      </c>
      <c r="F125" s="16"/>
      <c r="G125" s="16"/>
      <c r="H125" s="16"/>
      <c r="I125" s="16"/>
      <c r="J125" s="16"/>
      <c r="K125" s="16"/>
      <c r="L125" s="16"/>
      <c r="N125">
        <f t="shared" si="15"/>
        <v>0</v>
      </c>
    </row>
    <row r="126" spans="1:15" ht="16.5" customHeight="1">
      <c r="A126" s="1">
        <v>105695</v>
      </c>
      <c r="B126" s="19" t="s">
        <v>266</v>
      </c>
      <c r="C126" s="28">
        <v>0</v>
      </c>
      <c r="D126" s="28">
        <v>0</v>
      </c>
      <c r="E126" s="18">
        <f t="shared" si="14"/>
        <v>0</v>
      </c>
      <c r="F126" s="16"/>
      <c r="G126" s="16"/>
      <c r="H126" s="16"/>
      <c r="I126" s="16"/>
      <c r="J126" s="16"/>
      <c r="K126" s="16"/>
      <c r="L126" s="16"/>
      <c r="N126">
        <f t="shared" si="15"/>
        <v>0</v>
      </c>
    </row>
    <row r="127" spans="1:15" ht="16.5" customHeight="1">
      <c r="A127" s="1">
        <v>105696</v>
      </c>
      <c r="B127" s="19" t="s">
        <v>267</v>
      </c>
      <c r="C127" s="28">
        <v>584</v>
      </c>
      <c r="D127" s="28">
        <v>584</v>
      </c>
      <c r="E127" s="18">
        <f t="shared" si="14"/>
        <v>0</v>
      </c>
      <c r="F127" s="16"/>
      <c r="G127" s="16"/>
      <c r="H127" s="16"/>
      <c r="I127" s="16"/>
      <c r="J127" s="16"/>
      <c r="K127" s="16"/>
      <c r="L127" s="16"/>
      <c r="N127">
        <f t="shared" si="15"/>
        <v>584</v>
      </c>
    </row>
    <row r="128" spans="1:15" ht="16.5" customHeight="1">
      <c r="A128" s="1">
        <v>105697</v>
      </c>
      <c r="B128" s="19" t="s">
        <v>268</v>
      </c>
      <c r="C128" s="28">
        <v>0</v>
      </c>
      <c r="D128" s="28">
        <v>0</v>
      </c>
      <c r="E128" s="18">
        <f t="shared" si="14"/>
        <v>0</v>
      </c>
      <c r="F128" s="16"/>
      <c r="G128" s="16"/>
      <c r="H128" s="16"/>
      <c r="I128" s="16"/>
      <c r="J128" s="16"/>
      <c r="K128" s="16"/>
      <c r="L128" s="16"/>
      <c r="N128">
        <f t="shared" si="15"/>
        <v>0</v>
      </c>
    </row>
    <row r="129" spans="1:17" ht="16.5" customHeight="1">
      <c r="A129" s="1">
        <v>105698</v>
      </c>
      <c r="B129" s="19" t="s">
        <v>269</v>
      </c>
      <c r="C129" s="28">
        <v>0</v>
      </c>
      <c r="D129" s="28">
        <v>0</v>
      </c>
      <c r="E129" s="18">
        <f t="shared" si="14"/>
        <v>0</v>
      </c>
      <c r="F129" s="16"/>
      <c r="G129" s="16"/>
      <c r="H129" s="16"/>
      <c r="I129" s="16"/>
      <c r="J129" s="16"/>
      <c r="K129" s="16"/>
      <c r="L129" s="16"/>
      <c r="N129">
        <f t="shared" si="15"/>
        <v>0</v>
      </c>
    </row>
    <row r="130" spans="1:17" ht="16.5" customHeight="1">
      <c r="A130" s="1">
        <v>105699</v>
      </c>
      <c r="B130" s="19" t="s">
        <v>270</v>
      </c>
      <c r="C130" s="28">
        <v>0</v>
      </c>
      <c r="D130" s="28">
        <v>0</v>
      </c>
      <c r="E130" s="18">
        <f t="shared" si="14"/>
        <v>0</v>
      </c>
      <c r="F130" s="16"/>
      <c r="G130" s="16"/>
      <c r="H130" s="16"/>
      <c r="I130" s="16"/>
      <c r="J130" s="16"/>
      <c r="K130" s="16"/>
      <c r="L130" s="16"/>
      <c r="N130">
        <f t="shared" si="15"/>
        <v>0</v>
      </c>
    </row>
    <row r="131" spans="1:17" ht="16.5" customHeight="1">
      <c r="A131" s="1">
        <v>105700</v>
      </c>
      <c r="B131" s="19" t="s">
        <v>271</v>
      </c>
      <c r="C131" s="28">
        <v>671</v>
      </c>
      <c r="D131" s="28">
        <v>671</v>
      </c>
      <c r="E131" s="18">
        <f t="shared" si="14"/>
        <v>0</v>
      </c>
      <c r="F131" s="16"/>
      <c r="G131" s="16"/>
      <c r="H131" s="16"/>
      <c r="I131" s="16"/>
      <c r="J131" s="16"/>
      <c r="K131" s="16"/>
      <c r="L131" s="16"/>
      <c r="N131">
        <f t="shared" si="15"/>
        <v>671</v>
      </c>
    </row>
    <row r="132" spans="1:17" ht="16.5" customHeight="1">
      <c r="A132" s="1">
        <v>105701</v>
      </c>
      <c r="B132" s="19" t="s">
        <v>272</v>
      </c>
      <c r="C132" s="28">
        <v>259</v>
      </c>
      <c r="D132" s="28">
        <v>259</v>
      </c>
      <c r="E132" s="18">
        <f t="shared" si="14"/>
        <v>0</v>
      </c>
      <c r="F132" s="16"/>
      <c r="G132" s="16"/>
      <c r="H132" s="16"/>
      <c r="I132" s="16"/>
      <c r="J132" s="16"/>
      <c r="K132" s="16"/>
      <c r="L132" s="16"/>
      <c r="N132">
        <f t="shared" si="15"/>
        <v>259</v>
      </c>
    </row>
    <row r="133" spans="1:17" ht="16.5" customHeight="1">
      <c r="A133" s="1">
        <v>105702</v>
      </c>
      <c r="B133" s="19" t="s">
        <v>39</v>
      </c>
      <c r="C133" s="18">
        <f t="shared" ref="C133" si="29">SUM(C134:C139)</f>
        <v>60596</v>
      </c>
      <c r="D133" s="18">
        <f t="shared" ref="D133" si="30">SUM(D134:D139)</f>
        <v>54987</v>
      </c>
      <c r="E133" s="18">
        <f t="shared" si="14"/>
        <v>-5609</v>
      </c>
      <c r="F133" s="16"/>
      <c r="G133" s="16"/>
      <c r="H133" s="16"/>
      <c r="I133" s="16"/>
      <c r="J133" s="16"/>
      <c r="K133" s="16"/>
      <c r="L133" s="16"/>
      <c r="N133">
        <f t="shared" si="15"/>
        <v>49378</v>
      </c>
      <c r="O133">
        <f>SUM(O134:O139)</f>
        <v>5200</v>
      </c>
      <c r="P133">
        <v>-6167</v>
      </c>
    </row>
    <row r="134" spans="1:17" ht="16.5" customHeight="1">
      <c r="A134" s="1">
        <v>105703</v>
      </c>
      <c r="B134" s="19" t="s">
        <v>273</v>
      </c>
      <c r="C134" s="28">
        <v>18800</v>
      </c>
      <c r="D134" s="28">
        <v>18800</v>
      </c>
      <c r="E134" s="18">
        <f t="shared" si="14"/>
        <v>0</v>
      </c>
      <c r="F134" s="16"/>
      <c r="G134" s="16"/>
      <c r="H134" s="16"/>
      <c r="I134" s="16"/>
      <c r="J134" s="16"/>
      <c r="K134" s="16"/>
      <c r="L134" s="16"/>
      <c r="N134">
        <f t="shared" si="15"/>
        <v>18800</v>
      </c>
    </row>
    <row r="135" spans="1:17" ht="16.5" customHeight="1">
      <c r="A135" s="1">
        <v>105704</v>
      </c>
      <c r="B135" s="19" t="s">
        <v>274</v>
      </c>
      <c r="C135" s="28">
        <v>5033</v>
      </c>
      <c r="D135" s="28">
        <f>5033</f>
        <v>5033</v>
      </c>
      <c r="E135" s="18">
        <f t="shared" ref="E135:E198" si="31">SUM(D135-C135)</f>
        <v>0</v>
      </c>
      <c r="F135" s="16"/>
      <c r="G135" s="16"/>
      <c r="H135" s="16"/>
      <c r="I135" s="16"/>
      <c r="J135" s="16"/>
      <c r="K135" s="16"/>
      <c r="L135" s="16"/>
      <c r="N135">
        <f t="shared" ref="N135:N198" si="32">SUM(D135:E135)</f>
        <v>5033</v>
      </c>
    </row>
    <row r="136" spans="1:17" ht="16.5" customHeight="1">
      <c r="A136" s="1">
        <v>105705</v>
      </c>
      <c r="B136" s="19" t="s">
        <v>275</v>
      </c>
      <c r="C136" s="28">
        <v>26934</v>
      </c>
      <c r="D136" s="28">
        <f>869+26934-7166+688</f>
        <v>21325</v>
      </c>
      <c r="E136" s="18">
        <f t="shared" si="31"/>
        <v>-5609</v>
      </c>
      <c r="F136" s="16"/>
      <c r="G136" s="16"/>
      <c r="H136" s="16"/>
      <c r="I136" s="16"/>
      <c r="J136" s="16"/>
      <c r="K136" s="16"/>
      <c r="L136" s="16"/>
      <c r="N136">
        <f t="shared" si="32"/>
        <v>15716</v>
      </c>
      <c r="O136">
        <f>920+3400+700</f>
        <v>5020</v>
      </c>
      <c r="P136">
        <v>-6167</v>
      </c>
    </row>
    <row r="137" spans="1:17" ht="16.5" customHeight="1">
      <c r="A137" s="1">
        <v>105706</v>
      </c>
      <c r="B137" s="19" t="s">
        <v>276</v>
      </c>
      <c r="C137" s="28">
        <v>6206</v>
      </c>
      <c r="D137" s="28">
        <v>6206</v>
      </c>
      <c r="E137" s="18">
        <f t="shared" si="31"/>
        <v>0</v>
      </c>
      <c r="F137" s="16"/>
      <c r="G137" s="16"/>
      <c r="H137" s="16"/>
      <c r="I137" s="16"/>
      <c r="J137" s="16"/>
      <c r="K137" s="16"/>
      <c r="L137" s="16"/>
      <c r="N137">
        <f t="shared" si="32"/>
        <v>6206</v>
      </c>
      <c r="O137">
        <v>180</v>
      </c>
    </row>
    <row r="138" spans="1:17" ht="16.5" customHeight="1">
      <c r="A138" s="1">
        <v>105707</v>
      </c>
      <c r="B138" s="19" t="s">
        <v>277</v>
      </c>
      <c r="C138" s="28">
        <v>0</v>
      </c>
      <c r="D138" s="28">
        <v>0</v>
      </c>
      <c r="E138" s="18">
        <f t="shared" si="31"/>
        <v>0</v>
      </c>
      <c r="F138" s="16"/>
      <c r="G138" s="16"/>
      <c r="H138" s="16"/>
      <c r="I138" s="16"/>
      <c r="J138" s="16"/>
      <c r="K138" s="16"/>
      <c r="L138" s="16"/>
      <c r="N138">
        <f t="shared" si="32"/>
        <v>0</v>
      </c>
    </row>
    <row r="139" spans="1:17" ht="16.5" customHeight="1">
      <c r="A139" s="1">
        <v>105708</v>
      </c>
      <c r="B139" s="19" t="s">
        <v>278</v>
      </c>
      <c r="C139" s="28">
        <v>3623</v>
      </c>
      <c r="D139" s="28">
        <v>3623</v>
      </c>
      <c r="E139" s="18">
        <f t="shared" si="31"/>
        <v>0</v>
      </c>
      <c r="F139" s="16"/>
      <c r="G139" s="16"/>
      <c r="H139" s="16"/>
      <c r="I139" s="16"/>
      <c r="J139" s="16"/>
      <c r="K139" s="16"/>
      <c r="L139" s="16"/>
      <c r="N139">
        <f t="shared" si="32"/>
        <v>3623</v>
      </c>
    </row>
    <row r="140" spans="1:17" ht="16.5" customHeight="1">
      <c r="A140" s="1">
        <v>105709</v>
      </c>
      <c r="B140" s="19" t="s">
        <v>40</v>
      </c>
      <c r="C140" s="18">
        <f t="shared" ref="C140" si="33">SUM(C141:C148)</f>
        <v>112282</v>
      </c>
      <c r="D140" s="18">
        <f t="shared" ref="D140" si="34">SUM(D141:D148)</f>
        <v>113245</v>
      </c>
      <c r="E140" s="18">
        <f t="shared" si="31"/>
        <v>963</v>
      </c>
      <c r="F140" s="16"/>
      <c r="G140" s="16"/>
      <c r="H140" s="16"/>
      <c r="I140" s="16"/>
      <c r="J140" s="16"/>
      <c r="K140" s="16"/>
      <c r="L140" s="16"/>
      <c r="N140">
        <f t="shared" si="32"/>
        <v>114208</v>
      </c>
      <c r="O140">
        <f>SUM(O141:O148)</f>
        <v>3595</v>
      </c>
      <c r="P140">
        <f t="shared" ref="P140:Q140" si="35">SUM(P141:P148)</f>
        <v>0</v>
      </c>
      <c r="Q140">
        <f t="shared" si="35"/>
        <v>-3000</v>
      </c>
    </row>
    <row r="141" spans="1:17" ht="16.5" customHeight="1">
      <c r="A141" s="1">
        <v>105710</v>
      </c>
      <c r="B141" s="19" t="s">
        <v>279</v>
      </c>
      <c r="C141" s="28">
        <v>41730</v>
      </c>
      <c r="D141" s="28">
        <f>963+41730</f>
        <v>42693</v>
      </c>
      <c r="E141" s="18">
        <f t="shared" si="31"/>
        <v>963</v>
      </c>
      <c r="F141" s="16"/>
      <c r="G141" s="16"/>
      <c r="H141" s="16"/>
      <c r="I141" s="16"/>
      <c r="J141" s="16"/>
      <c r="K141" s="16"/>
      <c r="L141" s="16"/>
      <c r="N141">
        <f t="shared" si="32"/>
        <v>43656</v>
      </c>
      <c r="O141">
        <v>0</v>
      </c>
    </row>
    <row r="142" spans="1:17" ht="16.5" customHeight="1">
      <c r="A142" s="1">
        <v>105711</v>
      </c>
      <c r="B142" s="19" t="s">
        <v>280</v>
      </c>
      <c r="C142" s="28">
        <v>5108</v>
      </c>
      <c r="D142" s="28">
        <v>5108</v>
      </c>
      <c r="E142" s="18">
        <f t="shared" si="31"/>
        <v>0</v>
      </c>
      <c r="F142" s="16"/>
      <c r="G142" s="16"/>
      <c r="H142" s="16"/>
      <c r="I142" s="16"/>
      <c r="J142" s="16"/>
      <c r="K142" s="16"/>
      <c r="L142" s="16"/>
      <c r="N142">
        <f t="shared" si="32"/>
        <v>5108</v>
      </c>
    </row>
    <row r="143" spans="1:17" ht="16.5" customHeight="1">
      <c r="A143" s="1">
        <v>105712</v>
      </c>
      <c r="B143" s="19" t="s">
        <v>281</v>
      </c>
      <c r="C143" s="28">
        <v>22203</v>
      </c>
      <c r="D143" s="28">
        <v>22203</v>
      </c>
      <c r="E143" s="18">
        <f t="shared" si="31"/>
        <v>0</v>
      </c>
      <c r="F143" s="16"/>
      <c r="G143" s="16"/>
      <c r="H143" s="16"/>
      <c r="I143" s="16"/>
      <c r="J143" s="16"/>
      <c r="K143" s="16"/>
      <c r="L143" s="16"/>
      <c r="N143">
        <f t="shared" si="32"/>
        <v>22203</v>
      </c>
      <c r="O143" s="41">
        <f>1000+900+995+300</f>
        <v>3195</v>
      </c>
      <c r="P143" s="41"/>
      <c r="Q143" s="36">
        <v>-3000</v>
      </c>
    </row>
    <row r="144" spans="1:17" ht="16.5" customHeight="1">
      <c r="A144" s="1">
        <v>105713</v>
      </c>
      <c r="B144" s="19" t="s">
        <v>282</v>
      </c>
      <c r="C144" s="28">
        <v>26529</v>
      </c>
      <c r="D144" s="28">
        <v>26529</v>
      </c>
      <c r="E144" s="18">
        <f t="shared" si="31"/>
        <v>0</v>
      </c>
      <c r="F144" s="16"/>
      <c r="G144" s="16"/>
      <c r="H144" s="16"/>
      <c r="I144" s="16"/>
      <c r="J144" s="16"/>
      <c r="K144" s="16"/>
      <c r="L144" s="16"/>
      <c r="N144">
        <f t="shared" si="32"/>
        <v>26529</v>
      </c>
      <c r="O144">
        <f>200+200</f>
        <v>400</v>
      </c>
    </row>
    <row r="145" spans="1:17" ht="16.5" customHeight="1">
      <c r="A145" s="1">
        <v>105714</v>
      </c>
      <c r="B145" s="19" t="s">
        <v>283</v>
      </c>
      <c r="C145" s="28">
        <v>4574</v>
      </c>
      <c r="D145" s="28">
        <v>4574</v>
      </c>
      <c r="E145" s="18">
        <f t="shared" si="31"/>
        <v>0</v>
      </c>
      <c r="F145" s="16"/>
      <c r="G145" s="16"/>
      <c r="H145" s="16"/>
      <c r="I145" s="16"/>
      <c r="J145" s="16"/>
      <c r="K145" s="16"/>
      <c r="L145" s="16"/>
      <c r="N145">
        <f t="shared" si="32"/>
        <v>4574</v>
      </c>
    </row>
    <row r="146" spans="1:17" ht="16.5" customHeight="1">
      <c r="A146" s="1">
        <v>105715</v>
      </c>
      <c r="B146" s="19" t="s">
        <v>284</v>
      </c>
      <c r="C146" s="28">
        <v>2435</v>
      </c>
      <c r="D146" s="28">
        <v>2435</v>
      </c>
      <c r="E146" s="18">
        <f t="shared" si="31"/>
        <v>0</v>
      </c>
      <c r="F146" s="16"/>
      <c r="G146" s="16"/>
      <c r="H146" s="16"/>
      <c r="I146" s="16"/>
      <c r="J146" s="16"/>
      <c r="K146" s="16"/>
      <c r="L146" s="16"/>
      <c r="N146">
        <f t="shared" si="32"/>
        <v>2435</v>
      </c>
    </row>
    <row r="147" spans="1:17" ht="16.5" customHeight="1">
      <c r="A147" s="1">
        <v>105716</v>
      </c>
      <c r="B147" s="19" t="s">
        <v>285</v>
      </c>
      <c r="C147" s="28">
        <v>3590</v>
      </c>
      <c r="D147" s="28">
        <v>3590</v>
      </c>
      <c r="E147" s="18">
        <f t="shared" si="31"/>
        <v>0</v>
      </c>
      <c r="F147" s="16"/>
      <c r="G147" s="16"/>
      <c r="H147" s="16"/>
      <c r="I147" s="16"/>
      <c r="J147" s="16"/>
      <c r="K147" s="16"/>
      <c r="L147" s="16"/>
      <c r="N147">
        <f t="shared" si="32"/>
        <v>3590</v>
      </c>
    </row>
    <row r="148" spans="1:17" ht="16.5" customHeight="1">
      <c r="A148" s="1">
        <v>105717</v>
      </c>
      <c r="B148" s="19" t="s">
        <v>286</v>
      </c>
      <c r="C148" s="28">
        <v>6113</v>
      </c>
      <c r="D148" s="28">
        <v>6113</v>
      </c>
      <c r="E148" s="18">
        <f t="shared" si="31"/>
        <v>0</v>
      </c>
      <c r="F148" s="16"/>
      <c r="G148" s="16"/>
      <c r="H148" s="16"/>
      <c r="I148" s="16"/>
      <c r="J148" s="16"/>
      <c r="K148" s="16"/>
      <c r="L148" s="16"/>
      <c r="N148">
        <f t="shared" si="32"/>
        <v>6113</v>
      </c>
    </row>
    <row r="149" spans="1:17" ht="16.5" customHeight="1">
      <c r="A149" s="1">
        <v>105718</v>
      </c>
      <c r="B149" s="19" t="s">
        <v>41</v>
      </c>
      <c r="C149" s="18">
        <f t="shared" ref="C149:D149" si="36">SUM(C150:C155)</f>
        <v>31067</v>
      </c>
      <c r="D149" s="18">
        <f t="shared" si="36"/>
        <v>31647</v>
      </c>
      <c r="E149" s="18">
        <f t="shared" si="31"/>
        <v>580</v>
      </c>
      <c r="F149" s="16"/>
      <c r="G149" s="16"/>
      <c r="H149" s="16"/>
      <c r="I149" s="16"/>
      <c r="J149" s="16"/>
      <c r="K149" s="16"/>
      <c r="L149" s="16"/>
      <c r="N149">
        <f t="shared" si="32"/>
        <v>32227</v>
      </c>
      <c r="O149">
        <f>SUM(O150:O155)</f>
        <v>13000</v>
      </c>
      <c r="P149">
        <f t="shared" ref="P149:Q149" si="37">SUM(P150:P155)</f>
        <v>0</v>
      </c>
      <c r="Q149">
        <f t="shared" si="37"/>
        <v>-5000</v>
      </c>
    </row>
    <row r="150" spans="1:17" ht="16.5" customHeight="1">
      <c r="A150" s="1">
        <v>105719</v>
      </c>
      <c r="B150" s="19" t="s">
        <v>287</v>
      </c>
      <c r="C150" s="28">
        <v>11645</v>
      </c>
      <c r="D150" s="28">
        <f>380+200+11645</f>
        <v>12225</v>
      </c>
      <c r="E150" s="18">
        <f t="shared" si="31"/>
        <v>580</v>
      </c>
      <c r="F150" s="16"/>
      <c r="G150" s="16"/>
      <c r="H150" s="16"/>
      <c r="I150" s="16"/>
      <c r="J150" s="16"/>
      <c r="K150" s="16"/>
      <c r="L150" s="16"/>
      <c r="N150">
        <f t="shared" si="32"/>
        <v>12805</v>
      </c>
      <c r="O150">
        <v>13000</v>
      </c>
      <c r="Q150" s="37">
        <v>-5000</v>
      </c>
    </row>
    <row r="151" spans="1:17" ht="16.5" customHeight="1">
      <c r="A151" s="1">
        <v>105720</v>
      </c>
      <c r="B151" s="19" t="s">
        <v>288</v>
      </c>
      <c r="C151" s="28">
        <v>0</v>
      </c>
      <c r="D151" s="28">
        <v>0</v>
      </c>
      <c r="E151" s="18">
        <f t="shared" si="31"/>
        <v>0</v>
      </c>
      <c r="F151" s="16"/>
      <c r="G151" s="16"/>
      <c r="H151" s="16"/>
      <c r="I151" s="16"/>
      <c r="J151" s="16"/>
      <c r="K151" s="16"/>
      <c r="L151" s="16"/>
      <c r="N151">
        <f t="shared" si="32"/>
        <v>0</v>
      </c>
    </row>
    <row r="152" spans="1:17" ht="16.5" customHeight="1">
      <c r="A152" s="1">
        <v>105721</v>
      </c>
      <c r="B152" s="19" t="s">
        <v>289</v>
      </c>
      <c r="C152" s="28">
        <v>0</v>
      </c>
      <c r="D152" s="28">
        <v>0</v>
      </c>
      <c r="E152" s="18">
        <f t="shared" si="31"/>
        <v>0</v>
      </c>
      <c r="F152" s="16"/>
      <c r="G152" s="16"/>
      <c r="H152" s="16"/>
      <c r="I152" s="16"/>
      <c r="J152" s="16"/>
      <c r="K152" s="16"/>
      <c r="L152" s="16"/>
      <c r="N152">
        <f t="shared" si="32"/>
        <v>0</v>
      </c>
    </row>
    <row r="153" spans="1:17" ht="16.5" customHeight="1">
      <c r="A153" s="1">
        <v>105722</v>
      </c>
      <c r="B153" s="19" t="s">
        <v>290</v>
      </c>
      <c r="C153" s="28">
        <v>0</v>
      </c>
      <c r="D153" s="28">
        <v>0</v>
      </c>
      <c r="E153" s="18">
        <f t="shared" si="31"/>
        <v>0</v>
      </c>
      <c r="F153" s="16"/>
      <c r="G153" s="16"/>
      <c r="H153" s="16"/>
      <c r="I153" s="16"/>
      <c r="J153" s="16"/>
      <c r="K153" s="16"/>
      <c r="L153" s="16"/>
      <c r="N153">
        <f t="shared" si="32"/>
        <v>0</v>
      </c>
    </row>
    <row r="154" spans="1:17" ht="16.5" customHeight="1">
      <c r="A154" s="1">
        <v>105723</v>
      </c>
      <c r="B154" s="19" t="s">
        <v>291</v>
      </c>
      <c r="C154" s="28">
        <v>17640</v>
      </c>
      <c r="D154" s="28">
        <v>17640</v>
      </c>
      <c r="E154" s="18">
        <f t="shared" si="31"/>
        <v>0</v>
      </c>
      <c r="F154" s="16"/>
      <c r="G154" s="16"/>
      <c r="H154" s="16"/>
      <c r="I154" s="16"/>
      <c r="J154" s="16"/>
      <c r="K154" s="16"/>
      <c r="L154" s="16"/>
      <c r="N154">
        <f t="shared" si="32"/>
        <v>17640</v>
      </c>
    </row>
    <row r="155" spans="1:17" ht="16.5" customHeight="1">
      <c r="A155" s="1">
        <v>105724</v>
      </c>
      <c r="B155" s="19" t="s">
        <v>292</v>
      </c>
      <c r="C155" s="28">
        <v>1782</v>
      </c>
      <c r="D155" s="28">
        <v>1782</v>
      </c>
      <c r="E155" s="18">
        <f t="shared" si="31"/>
        <v>0</v>
      </c>
      <c r="F155" s="16"/>
      <c r="G155" s="16"/>
      <c r="H155" s="16"/>
      <c r="I155" s="16"/>
      <c r="J155" s="16"/>
      <c r="K155" s="16"/>
      <c r="L155" s="16"/>
      <c r="N155">
        <f t="shared" si="32"/>
        <v>1782</v>
      </c>
    </row>
    <row r="156" spans="1:17" ht="16.5" customHeight="1">
      <c r="A156" s="1">
        <v>105725</v>
      </c>
      <c r="B156" s="19" t="s">
        <v>42</v>
      </c>
      <c r="C156" s="28">
        <v>8985</v>
      </c>
      <c r="D156" s="28">
        <v>8985</v>
      </c>
      <c r="E156" s="18">
        <f t="shared" si="31"/>
        <v>0</v>
      </c>
      <c r="F156" s="16"/>
      <c r="G156" s="16"/>
      <c r="H156" s="16"/>
      <c r="I156" s="16"/>
      <c r="J156" s="16"/>
      <c r="K156" s="16"/>
      <c r="L156" s="16"/>
      <c r="N156">
        <f t="shared" si="32"/>
        <v>8985</v>
      </c>
      <c r="O156">
        <f>SUM(O157:O163)</f>
        <v>0</v>
      </c>
    </row>
    <row r="157" spans="1:17" ht="16.5" customHeight="1">
      <c r="A157" s="1">
        <v>105726</v>
      </c>
      <c r="B157" s="19" t="s">
        <v>293</v>
      </c>
      <c r="C157" s="28">
        <v>0</v>
      </c>
      <c r="D157" s="28">
        <v>0</v>
      </c>
      <c r="E157" s="18">
        <f t="shared" si="31"/>
        <v>0</v>
      </c>
      <c r="F157" s="16"/>
      <c r="G157" s="16"/>
      <c r="H157" s="16"/>
      <c r="I157" s="16"/>
      <c r="J157" s="16"/>
      <c r="K157" s="16"/>
      <c r="L157" s="16"/>
      <c r="N157">
        <f t="shared" si="32"/>
        <v>0</v>
      </c>
    </row>
    <row r="158" spans="1:17" ht="16.5" customHeight="1">
      <c r="A158" s="1">
        <v>105727</v>
      </c>
      <c r="B158" s="19" t="s">
        <v>294</v>
      </c>
      <c r="C158" s="28">
        <v>1593</v>
      </c>
      <c r="D158" s="28">
        <v>1593</v>
      </c>
      <c r="E158" s="18">
        <f t="shared" si="31"/>
        <v>0</v>
      </c>
      <c r="F158" s="16"/>
      <c r="G158" s="16"/>
      <c r="H158" s="16"/>
      <c r="I158" s="16"/>
      <c r="J158" s="16"/>
      <c r="K158" s="16"/>
      <c r="L158" s="16"/>
      <c r="N158">
        <f t="shared" si="32"/>
        <v>1593</v>
      </c>
    </row>
    <row r="159" spans="1:17" ht="16.5" customHeight="1">
      <c r="A159" s="1">
        <v>105728</v>
      </c>
      <c r="B159" s="19" t="s">
        <v>295</v>
      </c>
      <c r="C159" s="28">
        <v>0</v>
      </c>
      <c r="D159" s="28">
        <v>0</v>
      </c>
      <c r="E159" s="18">
        <f t="shared" si="31"/>
        <v>0</v>
      </c>
      <c r="F159" s="16"/>
      <c r="G159" s="16"/>
      <c r="H159" s="16"/>
      <c r="I159" s="16"/>
      <c r="J159" s="16"/>
      <c r="K159" s="16"/>
      <c r="L159" s="16"/>
      <c r="N159">
        <f t="shared" si="32"/>
        <v>0</v>
      </c>
    </row>
    <row r="160" spans="1:17" ht="16.5" customHeight="1">
      <c r="A160" s="1">
        <v>105729</v>
      </c>
      <c r="B160" s="19" t="s">
        <v>296</v>
      </c>
      <c r="C160" s="28">
        <v>0</v>
      </c>
      <c r="D160" s="28">
        <v>0</v>
      </c>
      <c r="E160" s="18">
        <f t="shared" si="31"/>
        <v>0</v>
      </c>
      <c r="F160" s="16"/>
      <c r="G160" s="16"/>
      <c r="H160" s="16"/>
      <c r="I160" s="16"/>
      <c r="J160" s="16"/>
      <c r="K160" s="16"/>
      <c r="L160" s="16"/>
      <c r="N160">
        <f t="shared" si="32"/>
        <v>0</v>
      </c>
    </row>
    <row r="161" spans="1:14" ht="16.5" customHeight="1">
      <c r="A161" s="1">
        <v>105730</v>
      </c>
      <c r="B161" s="19" t="s">
        <v>297</v>
      </c>
      <c r="C161" s="28">
        <v>426</v>
      </c>
      <c r="D161" s="28">
        <v>426</v>
      </c>
      <c r="E161" s="18">
        <f t="shared" si="31"/>
        <v>0</v>
      </c>
      <c r="F161" s="16"/>
      <c r="G161" s="16"/>
      <c r="H161" s="16"/>
      <c r="I161" s="16"/>
      <c r="J161" s="16"/>
      <c r="K161" s="16"/>
      <c r="L161" s="16"/>
      <c r="N161">
        <f t="shared" si="32"/>
        <v>426</v>
      </c>
    </row>
    <row r="162" spans="1:14" ht="16.5" customHeight="1">
      <c r="A162" s="1">
        <v>105731</v>
      </c>
      <c r="B162" s="19" t="s">
        <v>298</v>
      </c>
      <c r="C162" s="28">
        <v>6966</v>
      </c>
      <c r="D162" s="28">
        <v>6966</v>
      </c>
      <c r="E162" s="18">
        <f t="shared" si="31"/>
        <v>0</v>
      </c>
      <c r="F162" s="16"/>
      <c r="G162" s="16"/>
      <c r="H162" s="16"/>
      <c r="I162" s="16"/>
      <c r="J162" s="16"/>
      <c r="K162" s="16"/>
      <c r="L162" s="16"/>
      <c r="N162">
        <f t="shared" si="32"/>
        <v>6966</v>
      </c>
    </row>
    <row r="163" spans="1:14" ht="16.5" customHeight="1">
      <c r="A163" s="1">
        <v>105732</v>
      </c>
      <c r="B163" s="19" t="s">
        <v>299</v>
      </c>
      <c r="C163" s="28">
        <v>0</v>
      </c>
      <c r="D163" s="28">
        <v>0</v>
      </c>
      <c r="E163" s="18">
        <f t="shared" si="31"/>
        <v>0</v>
      </c>
      <c r="F163" s="16"/>
      <c r="G163" s="16"/>
      <c r="H163" s="16"/>
      <c r="I163" s="16"/>
      <c r="J163" s="16"/>
      <c r="K163" s="16"/>
      <c r="L163" s="16"/>
      <c r="N163">
        <f t="shared" si="32"/>
        <v>0</v>
      </c>
    </row>
    <row r="164" spans="1:14" ht="16.5" customHeight="1">
      <c r="A164" s="1">
        <v>105733</v>
      </c>
      <c r="B164" s="19" t="s">
        <v>43</v>
      </c>
      <c r="C164" s="28">
        <v>160</v>
      </c>
      <c r="D164" s="28">
        <v>160</v>
      </c>
      <c r="E164" s="18">
        <f t="shared" si="31"/>
        <v>0</v>
      </c>
      <c r="F164" s="16"/>
      <c r="G164" s="16"/>
      <c r="H164" s="16"/>
      <c r="I164" s="16"/>
      <c r="J164" s="16"/>
      <c r="K164" s="16"/>
      <c r="L164" s="16"/>
      <c r="N164">
        <f t="shared" si="32"/>
        <v>160</v>
      </c>
    </row>
    <row r="165" spans="1:14" ht="16.5" customHeight="1">
      <c r="A165" s="1">
        <v>105734</v>
      </c>
      <c r="B165" s="19" t="s">
        <v>300</v>
      </c>
      <c r="C165" s="28">
        <v>160</v>
      </c>
      <c r="D165" s="28">
        <v>160</v>
      </c>
      <c r="E165" s="18">
        <f t="shared" si="31"/>
        <v>0</v>
      </c>
      <c r="F165" s="16"/>
      <c r="G165" s="16"/>
      <c r="H165" s="16"/>
      <c r="I165" s="16"/>
      <c r="J165" s="16"/>
      <c r="K165" s="16"/>
      <c r="L165" s="16"/>
      <c r="N165">
        <f t="shared" si="32"/>
        <v>160</v>
      </c>
    </row>
    <row r="166" spans="1:14" ht="16.5" customHeight="1">
      <c r="A166" s="1">
        <v>105735</v>
      </c>
      <c r="B166" s="19" t="s">
        <v>301</v>
      </c>
      <c r="C166" s="28">
        <v>0</v>
      </c>
      <c r="D166" s="28">
        <v>0</v>
      </c>
      <c r="E166" s="18">
        <f t="shared" si="31"/>
        <v>0</v>
      </c>
      <c r="F166" s="16"/>
      <c r="G166" s="16"/>
      <c r="H166" s="16"/>
      <c r="I166" s="16"/>
      <c r="J166" s="16"/>
      <c r="K166" s="16"/>
      <c r="L166" s="16"/>
      <c r="N166">
        <f t="shared" si="32"/>
        <v>0</v>
      </c>
    </row>
    <row r="167" spans="1:14" ht="16.5" customHeight="1">
      <c r="A167" s="1">
        <v>105736</v>
      </c>
      <c r="B167" s="19" t="s">
        <v>302</v>
      </c>
      <c r="C167" s="28">
        <v>0</v>
      </c>
      <c r="D167" s="28">
        <v>0</v>
      </c>
      <c r="E167" s="18">
        <f t="shared" si="31"/>
        <v>0</v>
      </c>
      <c r="F167" s="16"/>
      <c r="G167" s="16"/>
      <c r="H167" s="16"/>
      <c r="I167" s="16"/>
      <c r="J167" s="16"/>
      <c r="K167" s="16"/>
      <c r="L167" s="16"/>
      <c r="N167">
        <f t="shared" si="32"/>
        <v>0</v>
      </c>
    </row>
    <row r="168" spans="1:14" ht="16.5" customHeight="1">
      <c r="A168" s="1">
        <v>105737</v>
      </c>
      <c r="B168" s="19" t="s">
        <v>44</v>
      </c>
      <c r="C168" s="28">
        <v>0</v>
      </c>
      <c r="D168" s="28">
        <v>0</v>
      </c>
      <c r="E168" s="18">
        <f t="shared" si="31"/>
        <v>0</v>
      </c>
      <c r="F168" s="16"/>
      <c r="G168" s="16"/>
      <c r="H168" s="16"/>
      <c r="I168" s="16"/>
      <c r="J168" s="16"/>
      <c r="K168" s="16"/>
      <c r="L168" s="16"/>
      <c r="N168">
        <f t="shared" si="32"/>
        <v>0</v>
      </c>
    </row>
    <row r="169" spans="1:14" ht="16.5" customHeight="1">
      <c r="A169" s="1">
        <v>105738</v>
      </c>
      <c r="B169" s="19" t="s">
        <v>303</v>
      </c>
      <c r="C169" s="28">
        <v>0</v>
      </c>
      <c r="D169" s="28">
        <v>0</v>
      </c>
      <c r="E169" s="18">
        <f t="shared" si="31"/>
        <v>0</v>
      </c>
      <c r="F169" s="16"/>
      <c r="G169" s="16"/>
      <c r="H169" s="16"/>
      <c r="I169" s="16"/>
      <c r="J169" s="16"/>
      <c r="K169" s="16"/>
      <c r="L169" s="16"/>
      <c r="N169">
        <f t="shared" si="32"/>
        <v>0</v>
      </c>
    </row>
    <row r="170" spans="1:14" ht="16.5" customHeight="1">
      <c r="A170" s="1">
        <v>105739</v>
      </c>
      <c r="B170" s="19" t="s">
        <v>304</v>
      </c>
      <c r="C170" s="28">
        <v>0</v>
      </c>
      <c r="D170" s="28">
        <v>0</v>
      </c>
      <c r="E170" s="18">
        <f t="shared" si="31"/>
        <v>0</v>
      </c>
      <c r="F170" s="16"/>
      <c r="G170" s="16"/>
      <c r="H170" s="16"/>
      <c r="I170" s="16"/>
      <c r="J170" s="16"/>
      <c r="K170" s="16"/>
      <c r="L170" s="16"/>
      <c r="N170">
        <f t="shared" si="32"/>
        <v>0</v>
      </c>
    </row>
    <row r="171" spans="1:14" ht="16.5" customHeight="1">
      <c r="A171" s="1">
        <v>105740</v>
      </c>
      <c r="B171" s="19" t="s">
        <v>305</v>
      </c>
      <c r="C171" s="28">
        <v>0</v>
      </c>
      <c r="D171" s="28">
        <v>0</v>
      </c>
      <c r="E171" s="18">
        <f t="shared" si="31"/>
        <v>0</v>
      </c>
      <c r="F171" s="16"/>
      <c r="G171" s="16"/>
      <c r="H171" s="16"/>
      <c r="I171" s="16"/>
      <c r="J171" s="16"/>
      <c r="K171" s="16"/>
      <c r="L171" s="16"/>
      <c r="N171">
        <f t="shared" si="32"/>
        <v>0</v>
      </c>
    </row>
    <row r="172" spans="1:14" ht="16.5" customHeight="1">
      <c r="A172" s="1">
        <v>105741</v>
      </c>
      <c r="B172" s="19" t="s">
        <v>306</v>
      </c>
      <c r="C172" s="28">
        <v>0</v>
      </c>
      <c r="D172" s="28">
        <v>0</v>
      </c>
      <c r="E172" s="18">
        <f t="shared" si="31"/>
        <v>0</v>
      </c>
      <c r="F172" s="16"/>
      <c r="G172" s="16"/>
      <c r="H172" s="16"/>
      <c r="I172" s="16"/>
      <c r="J172" s="16"/>
      <c r="K172" s="16"/>
      <c r="L172" s="16"/>
      <c r="N172">
        <f t="shared" si="32"/>
        <v>0</v>
      </c>
    </row>
    <row r="173" spans="1:14" ht="16.5" customHeight="1">
      <c r="A173" s="1">
        <v>105742</v>
      </c>
      <c r="B173" s="19" t="s">
        <v>307</v>
      </c>
      <c r="C173" s="28">
        <v>0</v>
      </c>
      <c r="D173" s="28">
        <v>0</v>
      </c>
      <c r="E173" s="18">
        <f t="shared" si="31"/>
        <v>0</v>
      </c>
      <c r="F173" s="16"/>
      <c r="G173" s="16"/>
      <c r="H173" s="16"/>
      <c r="I173" s="16"/>
      <c r="J173" s="16"/>
      <c r="K173" s="16"/>
      <c r="L173" s="16"/>
      <c r="N173">
        <f t="shared" si="32"/>
        <v>0</v>
      </c>
    </row>
    <row r="174" spans="1:14" ht="16.5" customHeight="1">
      <c r="A174" s="1">
        <v>105743</v>
      </c>
      <c r="B174" s="19" t="s">
        <v>45</v>
      </c>
      <c r="C174" s="28">
        <v>0</v>
      </c>
      <c r="D174" s="28">
        <v>0</v>
      </c>
      <c r="E174" s="18">
        <f t="shared" si="31"/>
        <v>0</v>
      </c>
      <c r="F174" s="16"/>
      <c r="G174" s="16"/>
      <c r="H174" s="16"/>
      <c r="I174" s="16"/>
      <c r="J174" s="16"/>
      <c r="K174" s="16"/>
      <c r="L174" s="16"/>
      <c r="N174">
        <f t="shared" si="32"/>
        <v>0</v>
      </c>
    </row>
    <row r="175" spans="1:14" ht="16.5" customHeight="1">
      <c r="A175" s="1">
        <v>105744</v>
      </c>
      <c r="B175" s="19" t="s">
        <v>109</v>
      </c>
      <c r="C175" s="28">
        <v>0</v>
      </c>
      <c r="D175" s="28">
        <v>0</v>
      </c>
      <c r="E175" s="18">
        <f t="shared" si="31"/>
        <v>0</v>
      </c>
      <c r="F175" s="16"/>
      <c r="G175" s="16"/>
      <c r="H175" s="16"/>
      <c r="I175" s="16"/>
      <c r="J175" s="16"/>
      <c r="K175" s="16"/>
      <c r="L175" s="16"/>
      <c r="N175">
        <f t="shared" si="32"/>
        <v>0</v>
      </c>
    </row>
    <row r="176" spans="1:14" ht="16.5" customHeight="1">
      <c r="A176" s="1">
        <v>105745</v>
      </c>
      <c r="B176" s="19" t="s">
        <v>113</v>
      </c>
      <c r="C176" s="28">
        <v>0</v>
      </c>
      <c r="D176" s="28">
        <v>0</v>
      </c>
      <c r="E176" s="18">
        <f t="shared" si="31"/>
        <v>0</v>
      </c>
      <c r="F176" s="16"/>
      <c r="G176" s="16"/>
      <c r="H176" s="16"/>
      <c r="I176" s="16"/>
      <c r="J176" s="16"/>
      <c r="K176" s="16"/>
      <c r="L176" s="16"/>
      <c r="N176">
        <f t="shared" si="32"/>
        <v>0</v>
      </c>
    </row>
    <row r="177" spans="1:17" ht="16.5" customHeight="1">
      <c r="A177" s="1">
        <v>105746</v>
      </c>
      <c r="B177" s="19" t="s">
        <v>115</v>
      </c>
      <c r="C177" s="28">
        <v>0</v>
      </c>
      <c r="D177" s="28">
        <v>0</v>
      </c>
      <c r="E177" s="18">
        <f t="shared" si="31"/>
        <v>0</v>
      </c>
      <c r="F177" s="16"/>
      <c r="G177" s="16"/>
      <c r="H177" s="16"/>
      <c r="I177" s="16"/>
      <c r="J177" s="16"/>
      <c r="K177" s="16"/>
      <c r="L177" s="16"/>
      <c r="N177">
        <f t="shared" si="32"/>
        <v>0</v>
      </c>
    </row>
    <row r="178" spans="1:17" ht="16.5" customHeight="1">
      <c r="A178" s="1">
        <v>105747</v>
      </c>
      <c r="B178" s="19" t="s">
        <v>117</v>
      </c>
      <c r="C178" s="28">
        <v>0</v>
      </c>
      <c r="D178" s="28">
        <v>0</v>
      </c>
      <c r="E178" s="18">
        <f t="shared" si="31"/>
        <v>0</v>
      </c>
      <c r="F178" s="16"/>
      <c r="G178" s="16"/>
      <c r="H178" s="16"/>
      <c r="I178" s="16"/>
      <c r="J178" s="16"/>
      <c r="K178" s="16"/>
      <c r="L178" s="16"/>
      <c r="N178">
        <f t="shared" si="32"/>
        <v>0</v>
      </c>
    </row>
    <row r="179" spans="1:17" ht="16.5" customHeight="1">
      <c r="A179" s="1">
        <v>105748</v>
      </c>
      <c r="B179" s="19" t="s">
        <v>118</v>
      </c>
      <c r="C179" s="28">
        <v>0</v>
      </c>
      <c r="D179" s="28">
        <v>0</v>
      </c>
      <c r="E179" s="18">
        <f t="shared" si="31"/>
        <v>0</v>
      </c>
      <c r="F179" s="16"/>
      <c r="G179" s="16"/>
      <c r="H179" s="16"/>
      <c r="I179" s="16"/>
      <c r="J179" s="16"/>
      <c r="K179" s="16"/>
      <c r="L179" s="16"/>
      <c r="N179">
        <f t="shared" si="32"/>
        <v>0</v>
      </c>
    </row>
    <row r="180" spans="1:17" ht="16.5" customHeight="1">
      <c r="A180" s="1">
        <v>105749</v>
      </c>
      <c r="B180" s="19" t="s">
        <v>279</v>
      </c>
      <c r="C180" s="28">
        <v>0</v>
      </c>
      <c r="D180" s="28">
        <v>0</v>
      </c>
      <c r="E180" s="18">
        <f t="shared" si="31"/>
        <v>0</v>
      </c>
      <c r="F180" s="16"/>
      <c r="G180" s="16"/>
      <c r="H180" s="16"/>
      <c r="I180" s="16"/>
      <c r="J180" s="16"/>
      <c r="K180" s="16"/>
      <c r="L180" s="16"/>
      <c r="N180">
        <f t="shared" si="32"/>
        <v>0</v>
      </c>
    </row>
    <row r="181" spans="1:17" ht="16.5" customHeight="1">
      <c r="A181" s="1">
        <v>105750</v>
      </c>
      <c r="B181" s="19" t="s">
        <v>121</v>
      </c>
      <c r="C181" s="28">
        <v>0</v>
      </c>
      <c r="D181" s="28">
        <v>0</v>
      </c>
      <c r="E181" s="18">
        <f t="shared" si="31"/>
        <v>0</v>
      </c>
      <c r="F181" s="16"/>
      <c r="G181" s="16"/>
      <c r="H181" s="16"/>
      <c r="I181" s="16"/>
      <c r="J181" s="16"/>
      <c r="K181" s="16"/>
      <c r="L181" s="16"/>
      <c r="N181">
        <f t="shared" si="32"/>
        <v>0</v>
      </c>
    </row>
    <row r="182" spans="1:17" ht="16.5" customHeight="1">
      <c r="A182" s="1">
        <v>105751</v>
      </c>
      <c r="B182" s="19" t="s">
        <v>126</v>
      </c>
      <c r="C182" s="28">
        <v>0</v>
      </c>
      <c r="D182" s="28">
        <v>0</v>
      </c>
      <c r="E182" s="18">
        <f t="shared" si="31"/>
        <v>0</v>
      </c>
      <c r="F182" s="16"/>
      <c r="G182" s="16"/>
      <c r="H182" s="16"/>
      <c r="I182" s="16"/>
      <c r="J182" s="16"/>
      <c r="K182" s="16"/>
      <c r="L182" s="16"/>
      <c r="N182">
        <f t="shared" si="32"/>
        <v>0</v>
      </c>
    </row>
    <row r="183" spans="1:17" ht="16.5" customHeight="1">
      <c r="A183" s="1">
        <v>105752</v>
      </c>
      <c r="B183" s="19" t="s">
        <v>308</v>
      </c>
      <c r="C183" s="28">
        <v>0</v>
      </c>
      <c r="D183" s="28">
        <v>0</v>
      </c>
      <c r="E183" s="18">
        <f t="shared" si="31"/>
        <v>0</v>
      </c>
      <c r="F183" s="16"/>
      <c r="G183" s="16"/>
      <c r="H183" s="16"/>
      <c r="I183" s="16"/>
      <c r="J183" s="16"/>
      <c r="K183" s="16"/>
      <c r="L183" s="16"/>
      <c r="N183">
        <f t="shared" si="32"/>
        <v>0</v>
      </c>
    </row>
    <row r="184" spans="1:17" ht="16.5" customHeight="1">
      <c r="A184" s="1">
        <v>105753</v>
      </c>
      <c r="B184" s="19" t="s">
        <v>46</v>
      </c>
      <c r="C184" s="18">
        <f t="shared" ref="C184" si="38">SUM(C185:C187)</f>
        <v>7213</v>
      </c>
      <c r="D184" s="18">
        <f t="shared" ref="D184" si="39">SUM(D185:D187)</f>
        <v>7906</v>
      </c>
      <c r="E184" s="18">
        <f t="shared" si="31"/>
        <v>693</v>
      </c>
      <c r="F184" s="16"/>
      <c r="G184" s="16"/>
      <c r="H184" s="16"/>
      <c r="I184" s="16"/>
      <c r="J184" s="16"/>
      <c r="K184" s="16"/>
      <c r="L184" s="16"/>
      <c r="N184">
        <f t="shared" si="32"/>
        <v>8599</v>
      </c>
      <c r="O184">
        <f>SUM(O185:O187)</f>
        <v>645</v>
      </c>
    </row>
    <row r="185" spans="1:17" ht="16.5" customHeight="1">
      <c r="A185" s="1">
        <v>105754</v>
      </c>
      <c r="B185" s="19" t="s">
        <v>309</v>
      </c>
      <c r="C185" s="28">
        <v>7065</v>
      </c>
      <c r="D185" s="28">
        <v>7065</v>
      </c>
      <c r="E185" s="18">
        <f t="shared" si="31"/>
        <v>0</v>
      </c>
      <c r="F185" s="16"/>
      <c r="G185" s="16"/>
      <c r="H185" s="16"/>
      <c r="I185" s="16"/>
      <c r="J185" s="16"/>
      <c r="K185" s="16"/>
      <c r="L185" s="16"/>
      <c r="N185">
        <f t="shared" si="32"/>
        <v>7065</v>
      </c>
    </row>
    <row r="186" spans="1:17" ht="16.5" customHeight="1">
      <c r="A186" s="1">
        <v>105755</v>
      </c>
      <c r="B186" s="19" t="s">
        <v>310</v>
      </c>
      <c r="C186" s="28">
        <v>148</v>
      </c>
      <c r="D186" s="28">
        <f>693+148</f>
        <v>841</v>
      </c>
      <c r="E186" s="18">
        <f t="shared" si="31"/>
        <v>693</v>
      </c>
      <c r="F186" s="16"/>
      <c r="G186" s="16"/>
      <c r="H186" s="16"/>
      <c r="I186" s="16"/>
      <c r="J186" s="16"/>
      <c r="K186" s="16"/>
      <c r="L186" s="16"/>
      <c r="N186">
        <f t="shared" si="32"/>
        <v>1534</v>
      </c>
      <c r="O186">
        <f>400+145+100</f>
        <v>645</v>
      </c>
    </row>
    <row r="187" spans="1:17" ht="16.5" customHeight="1">
      <c r="A187" s="1">
        <v>105756</v>
      </c>
      <c r="B187" s="19" t="s">
        <v>311</v>
      </c>
      <c r="C187" s="28">
        <v>0</v>
      </c>
      <c r="D187" s="28">
        <v>0</v>
      </c>
      <c r="E187" s="18">
        <f t="shared" si="31"/>
        <v>0</v>
      </c>
      <c r="F187" s="16"/>
      <c r="G187" s="16"/>
      <c r="H187" s="16"/>
      <c r="I187" s="16"/>
      <c r="J187" s="16"/>
      <c r="K187" s="16"/>
      <c r="L187" s="16"/>
      <c r="N187">
        <f t="shared" si="32"/>
        <v>0</v>
      </c>
    </row>
    <row r="188" spans="1:17" ht="16.5" customHeight="1">
      <c r="A188" s="1">
        <v>105757</v>
      </c>
      <c r="B188" s="19" t="s">
        <v>47</v>
      </c>
      <c r="C188" s="28">
        <f>SUM(C189:C191)</f>
        <v>17487</v>
      </c>
      <c r="D188" s="28">
        <f>SUM(D189:D191)</f>
        <v>17487</v>
      </c>
      <c r="E188" s="18">
        <f t="shared" si="31"/>
        <v>0</v>
      </c>
      <c r="F188" s="16"/>
      <c r="G188" s="16"/>
      <c r="H188" s="16"/>
      <c r="I188" s="16"/>
      <c r="J188" s="16"/>
      <c r="K188" s="16"/>
      <c r="L188" s="16"/>
      <c r="N188">
        <f t="shared" si="32"/>
        <v>17487</v>
      </c>
    </row>
    <row r="189" spans="1:17" ht="16.5" customHeight="1">
      <c r="A189" s="1">
        <v>105758</v>
      </c>
      <c r="B189" s="19" t="s">
        <v>312</v>
      </c>
      <c r="C189" s="28">
        <v>10022</v>
      </c>
      <c r="D189" s="28">
        <v>10022</v>
      </c>
      <c r="E189" s="18">
        <f t="shared" si="31"/>
        <v>0</v>
      </c>
      <c r="F189" s="16"/>
      <c r="G189" s="16"/>
      <c r="H189" s="16"/>
      <c r="I189" s="16"/>
      <c r="J189" s="16"/>
      <c r="K189" s="16"/>
      <c r="L189" s="16"/>
      <c r="N189">
        <f t="shared" si="32"/>
        <v>10022</v>
      </c>
      <c r="Q189" s="36">
        <v>0</v>
      </c>
    </row>
    <row r="190" spans="1:17" ht="16.5" customHeight="1">
      <c r="A190" s="1">
        <v>105759</v>
      </c>
      <c r="B190" s="19" t="s">
        <v>313</v>
      </c>
      <c r="C190" s="28">
        <v>7465</v>
      </c>
      <c r="D190" s="28">
        <v>7465</v>
      </c>
      <c r="E190" s="18">
        <f t="shared" si="31"/>
        <v>0</v>
      </c>
      <c r="F190" s="16"/>
      <c r="G190" s="16"/>
      <c r="H190" s="16"/>
      <c r="I190" s="16"/>
      <c r="J190" s="16"/>
      <c r="K190" s="16"/>
      <c r="L190" s="16"/>
      <c r="N190">
        <f t="shared" si="32"/>
        <v>7465</v>
      </c>
    </row>
    <row r="191" spans="1:17" ht="16.5" customHeight="1">
      <c r="A191" s="1">
        <v>105760</v>
      </c>
      <c r="B191" s="19" t="s">
        <v>314</v>
      </c>
      <c r="C191" s="28">
        <v>0</v>
      </c>
      <c r="D191" s="28">
        <v>0</v>
      </c>
      <c r="E191" s="18">
        <f t="shared" si="31"/>
        <v>0</v>
      </c>
      <c r="F191" s="16"/>
      <c r="G191" s="16"/>
      <c r="H191" s="16"/>
      <c r="I191" s="16"/>
      <c r="J191" s="16"/>
      <c r="K191" s="16"/>
      <c r="L191" s="16"/>
      <c r="N191">
        <f t="shared" si="32"/>
        <v>0</v>
      </c>
    </row>
    <row r="192" spans="1:17" ht="16.5" customHeight="1">
      <c r="A192" s="1">
        <v>105761</v>
      </c>
      <c r="B192" s="19" t="s">
        <v>48</v>
      </c>
      <c r="C192" s="28">
        <v>1285</v>
      </c>
      <c r="D192" s="28">
        <v>1285</v>
      </c>
      <c r="E192" s="18">
        <f t="shared" si="31"/>
        <v>0</v>
      </c>
      <c r="F192" s="16"/>
      <c r="G192" s="16"/>
      <c r="H192" s="16"/>
      <c r="I192" s="16"/>
      <c r="J192" s="16"/>
      <c r="K192" s="16"/>
      <c r="L192" s="16"/>
      <c r="N192">
        <f t="shared" si="32"/>
        <v>1285</v>
      </c>
    </row>
    <row r="193" spans="1:14" ht="16.5" customHeight="1">
      <c r="A193" s="1">
        <v>105762</v>
      </c>
      <c r="B193" s="19" t="s">
        <v>315</v>
      </c>
      <c r="C193" s="28">
        <v>1285</v>
      </c>
      <c r="D193" s="28">
        <v>1285</v>
      </c>
      <c r="E193" s="18">
        <f t="shared" si="31"/>
        <v>0</v>
      </c>
      <c r="F193" s="16"/>
      <c r="G193" s="16"/>
      <c r="H193" s="16"/>
      <c r="I193" s="16"/>
      <c r="J193" s="16"/>
      <c r="K193" s="16"/>
      <c r="L193" s="16"/>
      <c r="N193">
        <f t="shared" si="32"/>
        <v>1285</v>
      </c>
    </row>
    <row r="194" spans="1:14" ht="16.5" customHeight="1">
      <c r="A194" s="1">
        <v>105763</v>
      </c>
      <c r="B194" s="19" t="s">
        <v>316</v>
      </c>
      <c r="C194" s="28">
        <v>0</v>
      </c>
      <c r="D194" s="28">
        <v>0</v>
      </c>
      <c r="E194" s="18">
        <f t="shared" si="31"/>
        <v>0</v>
      </c>
      <c r="F194" s="16"/>
      <c r="G194" s="16"/>
      <c r="H194" s="16"/>
      <c r="I194" s="16"/>
      <c r="J194" s="16"/>
      <c r="K194" s="16"/>
      <c r="L194" s="16"/>
      <c r="N194">
        <f t="shared" si="32"/>
        <v>0</v>
      </c>
    </row>
    <row r="195" spans="1:14" ht="16.5" customHeight="1">
      <c r="A195" s="1">
        <v>105764</v>
      </c>
      <c r="B195" s="19" t="s">
        <v>317</v>
      </c>
      <c r="C195" s="28">
        <v>0</v>
      </c>
      <c r="D195" s="28">
        <v>0</v>
      </c>
      <c r="E195" s="18">
        <f t="shared" si="31"/>
        <v>0</v>
      </c>
      <c r="F195" s="16"/>
      <c r="G195" s="16"/>
      <c r="H195" s="16"/>
      <c r="I195" s="16"/>
      <c r="J195" s="16"/>
      <c r="K195" s="16"/>
      <c r="L195" s="16"/>
      <c r="N195">
        <f t="shared" si="32"/>
        <v>0</v>
      </c>
    </row>
    <row r="196" spans="1:14" ht="16.5" customHeight="1">
      <c r="A196" s="1">
        <v>105765</v>
      </c>
      <c r="B196" s="19" t="s">
        <v>318</v>
      </c>
      <c r="C196" s="28">
        <v>0</v>
      </c>
      <c r="D196" s="28">
        <v>0</v>
      </c>
      <c r="E196" s="18">
        <f t="shared" si="31"/>
        <v>0</v>
      </c>
      <c r="F196" s="16"/>
      <c r="G196" s="16"/>
      <c r="H196" s="16"/>
      <c r="I196" s="16"/>
      <c r="J196" s="16"/>
      <c r="K196" s="16"/>
      <c r="L196" s="16"/>
      <c r="N196">
        <f t="shared" si="32"/>
        <v>0</v>
      </c>
    </row>
    <row r="197" spans="1:14" ht="16.5" customHeight="1">
      <c r="A197" s="1">
        <v>105766</v>
      </c>
      <c r="B197" s="19" t="s">
        <v>49</v>
      </c>
      <c r="C197" s="28">
        <v>7825</v>
      </c>
      <c r="D197" s="28">
        <v>7825</v>
      </c>
      <c r="E197" s="18">
        <f t="shared" si="31"/>
        <v>0</v>
      </c>
      <c r="F197" s="16"/>
      <c r="G197" s="16"/>
      <c r="H197" s="16"/>
      <c r="I197" s="16"/>
      <c r="J197" s="16"/>
      <c r="K197" s="16"/>
      <c r="L197" s="16"/>
      <c r="N197">
        <f t="shared" si="32"/>
        <v>7825</v>
      </c>
    </row>
    <row r="198" spans="1:14" ht="16.5" customHeight="1">
      <c r="A198" s="1">
        <v>105767</v>
      </c>
      <c r="B198" s="19" t="s">
        <v>319</v>
      </c>
      <c r="C198" s="28">
        <v>2759</v>
      </c>
      <c r="D198" s="28">
        <v>2759</v>
      </c>
      <c r="E198" s="18">
        <f t="shared" si="31"/>
        <v>0</v>
      </c>
      <c r="F198" s="16"/>
      <c r="G198" s="16"/>
      <c r="H198" s="16"/>
      <c r="I198" s="16"/>
      <c r="J198" s="16"/>
      <c r="K198" s="16"/>
      <c r="L198" s="16"/>
      <c r="N198">
        <f t="shared" si="32"/>
        <v>2759</v>
      </c>
    </row>
    <row r="199" spans="1:14" ht="16.5" customHeight="1">
      <c r="A199" s="1">
        <v>105768</v>
      </c>
      <c r="B199" s="19" t="s">
        <v>320</v>
      </c>
      <c r="C199" s="28">
        <v>2451</v>
      </c>
      <c r="D199" s="28">
        <v>2451</v>
      </c>
      <c r="E199" s="18">
        <f t="shared" ref="E199:E211" si="40">SUM(D199-C199)</f>
        <v>0</v>
      </c>
      <c r="F199" s="16"/>
      <c r="G199" s="16"/>
      <c r="H199" s="16"/>
      <c r="I199" s="16"/>
      <c r="J199" s="16"/>
      <c r="K199" s="16"/>
      <c r="L199" s="16"/>
      <c r="N199">
        <f t="shared" ref="N199:N211" si="41">SUM(D199:E199)</f>
        <v>2451</v>
      </c>
    </row>
    <row r="200" spans="1:14" ht="16.5" customHeight="1">
      <c r="A200" s="1">
        <v>105769</v>
      </c>
      <c r="B200" s="19" t="s">
        <v>321</v>
      </c>
      <c r="C200" s="28">
        <v>0</v>
      </c>
      <c r="D200" s="28">
        <v>0</v>
      </c>
      <c r="E200" s="18">
        <f t="shared" si="40"/>
        <v>0</v>
      </c>
      <c r="F200" s="16"/>
      <c r="G200" s="16"/>
      <c r="H200" s="16"/>
      <c r="I200" s="16"/>
      <c r="J200" s="16"/>
      <c r="K200" s="16"/>
      <c r="L200" s="16"/>
      <c r="N200">
        <f t="shared" si="41"/>
        <v>0</v>
      </c>
    </row>
    <row r="201" spans="1:14" ht="16.5" customHeight="1">
      <c r="A201" s="1">
        <v>105770</v>
      </c>
      <c r="B201" s="19" t="s">
        <v>322</v>
      </c>
      <c r="C201" s="28">
        <v>6</v>
      </c>
      <c r="D201" s="28">
        <v>6</v>
      </c>
      <c r="E201" s="18">
        <f t="shared" si="40"/>
        <v>0</v>
      </c>
      <c r="F201" s="16"/>
      <c r="G201" s="16"/>
      <c r="H201" s="16"/>
      <c r="I201" s="16"/>
      <c r="J201" s="16"/>
      <c r="K201" s="16"/>
      <c r="L201" s="16"/>
      <c r="N201">
        <f t="shared" si="41"/>
        <v>6</v>
      </c>
    </row>
    <row r="202" spans="1:14" ht="16.5" customHeight="1">
      <c r="A202" s="1">
        <v>105771</v>
      </c>
      <c r="B202" s="19" t="s">
        <v>323</v>
      </c>
      <c r="C202" s="28">
        <v>0</v>
      </c>
      <c r="D202" s="28">
        <v>0</v>
      </c>
      <c r="E202" s="18">
        <f t="shared" si="40"/>
        <v>0</v>
      </c>
      <c r="F202" s="16"/>
      <c r="G202" s="16"/>
      <c r="H202" s="16"/>
      <c r="I202" s="16"/>
      <c r="J202" s="16"/>
      <c r="K202" s="16"/>
      <c r="L202" s="16"/>
      <c r="N202">
        <f t="shared" si="41"/>
        <v>0</v>
      </c>
    </row>
    <row r="203" spans="1:14" ht="16.5" customHeight="1">
      <c r="A203" s="1">
        <v>105772</v>
      </c>
      <c r="B203" s="19" t="s">
        <v>324</v>
      </c>
      <c r="C203" s="28">
        <v>718</v>
      </c>
      <c r="D203" s="28">
        <v>718</v>
      </c>
      <c r="E203" s="18">
        <f t="shared" si="40"/>
        <v>0</v>
      </c>
      <c r="F203" s="16"/>
      <c r="G203" s="16"/>
      <c r="H203" s="16"/>
      <c r="I203" s="16"/>
      <c r="J203" s="16"/>
      <c r="K203" s="16"/>
      <c r="L203" s="16"/>
      <c r="N203">
        <f t="shared" si="41"/>
        <v>718</v>
      </c>
    </row>
    <row r="204" spans="1:14" ht="16.5" customHeight="1">
      <c r="A204" s="1">
        <v>105773</v>
      </c>
      <c r="B204" s="19" t="s">
        <v>325</v>
      </c>
      <c r="C204" s="28">
        <v>1891</v>
      </c>
      <c r="D204" s="28">
        <v>1891</v>
      </c>
      <c r="E204" s="18">
        <f t="shared" si="40"/>
        <v>0</v>
      </c>
      <c r="F204" s="16"/>
      <c r="G204" s="16"/>
      <c r="H204" s="16"/>
      <c r="I204" s="16"/>
      <c r="J204" s="16"/>
      <c r="K204" s="16"/>
      <c r="L204" s="16"/>
      <c r="N204">
        <f t="shared" si="41"/>
        <v>1891</v>
      </c>
    </row>
    <row r="205" spans="1:14" ht="16.5" customHeight="1">
      <c r="A205" s="1">
        <v>105774</v>
      </c>
      <c r="B205" s="19" t="s">
        <v>50</v>
      </c>
      <c r="C205" s="28">
        <v>5000</v>
      </c>
      <c r="D205" s="28">
        <v>5000</v>
      </c>
      <c r="E205" s="18">
        <f t="shared" si="40"/>
        <v>0</v>
      </c>
      <c r="F205" s="16"/>
      <c r="G205" s="16"/>
      <c r="H205" s="16"/>
      <c r="I205" s="16"/>
      <c r="J205" s="16"/>
      <c r="K205" s="16"/>
      <c r="L205" s="16"/>
      <c r="N205">
        <f t="shared" si="41"/>
        <v>5000</v>
      </c>
    </row>
    <row r="206" spans="1:14" ht="16.5" customHeight="1">
      <c r="A206" s="1">
        <v>105775</v>
      </c>
      <c r="B206" s="19" t="s">
        <v>51</v>
      </c>
      <c r="C206" s="28">
        <v>0</v>
      </c>
      <c r="D206" s="28">
        <v>0</v>
      </c>
      <c r="E206" s="18">
        <f t="shared" si="40"/>
        <v>0</v>
      </c>
      <c r="F206" s="16"/>
      <c r="G206" s="16"/>
      <c r="H206" s="16"/>
      <c r="I206" s="16"/>
      <c r="J206" s="16"/>
      <c r="K206" s="16"/>
      <c r="L206" s="16"/>
      <c r="N206">
        <f t="shared" si="41"/>
        <v>0</v>
      </c>
    </row>
    <row r="207" spans="1:14" ht="16.5" customHeight="1">
      <c r="A207" s="1">
        <v>105776</v>
      </c>
      <c r="B207" s="19" t="s">
        <v>326</v>
      </c>
      <c r="C207" s="28">
        <v>0</v>
      </c>
      <c r="D207" s="28">
        <v>0</v>
      </c>
      <c r="E207" s="18">
        <f t="shared" si="40"/>
        <v>0</v>
      </c>
      <c r="F207" s="16"/>
      <c r="G207" s="16"/>
      <c r="H207" s="16"/>
      <c r="I207" s="16"/>
      <c r="J207" s="16"/>
      <c r="K207" s="16"/>
      <c r="L207" s="16"/>
      <c r="N207">
        <f t="shared" si="41"/>
        <v>0</v>
      </c>
    </row>
    <row r="208" spans="1:14" ht="16.5" customHeight="1">
      <c r="A208" s="1">
        <v>105777</v>
      </c>
      <c r="B208" s="19" t="s">
        <v>308</v>
      </c>
      <c r="C208" s="28">
        <v>0</v>
      </c>
      <c r="D208" s="28">
        <v>0</v>
      </c>
      <c r="E208" s="18">
        <f t="shared" si="40"/>
        <v>0</v>
      </c>
      <c r="F208" s="16"/>
      <c r="G208" s="16"/>
      <c r="H208" s="16"/>
      <c r="I208" s="16"/>
      <c r="J208" s="16"/>
      <c r="K208" s="16"/>
      <c r="L208" s="16"/>
      <c r="N208">
        <f t="shared" si="41"/>
        <v>0</v>
      </c>
    </row>
    <row r="209" spans="1:17" ht="16.5" customHeight="1">
      <c r="A209" s="1">
        <v>105778</v>
      </c>
      <c r="B209" s="19" t="s">
        <v>52</v>
      </c>
      <c r="C209" s="28">
        <v>29709</v>
      </c>
      <c r="D209" s="28">
        <f>D210</f>
        <v>29709</v>
      </c>
      <c r="E209" s="18">
        <f t="shared" si="40"/>
        <v>0</v>
      </c>
      <c r="F209" s="16"/>
      <c r="G209" s="16"/>
      <c r="H209" s="16"/>
      <c r="I209" s="16"/>
      <c r="J209" s="16"/>
      <c r="K209" s="16"/>
      <c r="L209" s="16"/>
      <c r="N209">
        <f t="shared" si="41"/>
        <v>29709</v>
      </c>
      <c r="O209">
        <v>5885</v>
      </c>
      <c r="Q209" s="37">
        <v>-5885</v>
      </c>
    </row>
    <row r="210" spans="1:17" ht="16.5" customHeight="1">
      <c r="A210" s="1">
        <v>105779</v>
      </c>
      <c r="B210" s="19" t="s">
        <v>327</v>
      </c>
      <c r="C210" s="28">
        <v>29709</v>
      </c>
      <c r="D210" s="28">
        <v>29709</v>
      </c>
      <c r="E210" s="18">
        <f t="shared" si="40"/>
        <v>0</v>
      </c>
      <c r="F210" s="16"/>
      <c r="G210" s="16"/>
      <c r="H210" s="16"/>
      <c r="I210" s="16"/>
      <c r="J210" s="16"/>
      <c r="K210" s="16"/>
      <c r="L210" s="16"/>
      <c r="N210">
        <f t="shared" si="41"/>
        <v>29709</v>
      </c>
      <c r="O210">
        <v>5885</v>
      </c>
      <c r="Q210" s="37">
        <v>-5885</v>
      </c>
    </row>
    <row r="211" spans="1:17" ht="16.5" customHeight="1">
      <c r="A211" s="1">
        <v>105780</v>
      </c>
      <c r="B211" s="19" t="s">
        <v>53</v>
      </c>
      <c r="C211" s="28">
        <v>90</v>
      </c>
      <c r="D211" s="28">
        <v>90</v>
      </c>
      <c r="E211" s="18">
        <f t="shared" si="40"/>
        <v>0</v>
      </c>
      <c r="F211" s="16"/>
      <c r="G211" s="16"/>
      <c r="H211" s="16"/>
      <c r="I211" s="16"/>
      <c r="J211" s="16"/>
      <c r="K211" s="16"/>
      <c r="L211" s="16"/>
      <c r="N211">
        <f t="shared" si="41"/>
        <v>90</v>
      </c>
    </row>
  </sheetData>
  <mergeCells count="3">
    <mergeCell ref="B1:E1"/>
    <mergeCell ref="B2:E2"/>
    <mergeCell ref="D4:E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opLeftCell="C7" workbookViewId="0">
      <selection activeCell="I91" sqref="I91"/>
    </sheetView>
  </sheetViews>
  <sheetFormatPr defaultColWidth="9" defaultRowHeight="13.5"/>
  <cols>
    <col min="1" max="1" width="9" style="82" hidden="1" customWidth="1"/>
    <col min="2" max="2" width="6.875" style="82" hidden="1" customWidth="1"/>
    <col min="3" max="3" width="13.625" style="82" customWidth="1"/>
    <col min="4" max="4" width="10.5" style="82" bestFit="1" customWidth="1"/>
    <col min="5" max="5" width="41.625" style="6" customWidth="1"/>
    <col min="6" max="6" width="0" style="82" hidden="1" customWidth="1"/>
    <col min="7" max="7" width="10.625" style="82" hidden="1" customWidth="1"/>
    <col min="8" max="9" width="7.375" style="82" customWidth="1"/>
    <col min="10" max="10" width="8.375" style="82" customWidth="1"/>
    <col min="11" max="11" width="23.125" style="6" customWidth="1"/>
    <col min="12" max="13" width="10.625" style="82" hidden="1" customWidth="1"/>
    <col min="14" max="14" width="7.375" style="82" customWidth="1"/>
    <col min="15" max="15" width="12.625" style="92" customWidth="1"/>
    <col min="16" max="16384" width="9" style="82"/>
  </cols>
  <sheetData>
    <row r="1" spans="1:15" ht="14.25">
      <c r="D1" s="7"/>
      <c r="E1" s="8" t="s">
        <v>54</v>
      </c>
      <c r="F1" s="9"/>
      <c r="G1" s="9"/>
      <c r="H1" s="9"/>
      <c r="I1" s="9"/>
      <c r="J1" s="7"/>
      <c r="K1" s="11"/>
      <c r="L1" s="7"/>
      <c r="M1" s="7"/>
      <c r="N1" s="7"/>
      <c r="O1" s="89"/>
    </row>
    <row r="2" spans="1:15" ht="22.5">
      <c r="D2" s="10"/>
      <c r="E2" s="104" t="s">
        <v>55</v>
      </c>
      <c r="F2" s="105"/>
      <c r="G2" s="105"/>
      <c r="H2" s="105"/>
      <c r="I2" s="105"/>
      <c r="J2" s="105"/>
      <c r="K2" s="104"/>
      <c r="L2" s="105"/>
      <c r="M2" s="105"/>
      <c r="N2" s="105"/>
      <c r="O2" s="105"/>
    </row>
    <row r="3" spans="1:15">
      <c r="D3" s="7"/>
      <c r="E3" s="11"/>
      <c r="F3" s="7"/>
      <c r="G3" s="7"/>
      <c r="H3" s="7"/>
      <c r="I3" s="7"/>
      <c r="J3" s="7"/>
      <c r="K3" s="11"/>
      <c r="L3" s="7"/>
      <c r="M3" s="7"/>
      <c r="N3" s="7"/>
      <c r="O3" s="12" t="s">
        <v>0</v>
      </c>
    </row>
    <row r="4" spans="1:15">
      <c r="A4" s="106" t="s">
        <v>5</v>
      </c>
      <c r="B4" s="107" t="s">
        <v>5</v>
      </c>
      <c r="C4" s="106" t="s">
        <v>6</v>
      </c>
      <c r="D4" s="110" t="s">
        <v>56</v>
      </c>
      <c r="E4" s="111"/>
      <c r="F4" s="110"/>
      <c r="G4" s="110"/>
      <c r="H4" s="110"/>
      <c r="I4" s="110"/>
      <c r="J4" s="110" t="s">
        <v>57</v>
      </c>
      <c r="K4" s="111"/>
      <c r="L4" s="110"/>
      <c r="M4" s="110"/>
      <c r="N4" s="110"/>
      <c r="O4" s="110"/>
    </row>
    <row r="5" spans="1:15">
      <c r="A5" s="106"/>
      <c r="B5" s="108"/>
      <c r="C5" s="106"/>
      <c r="D5" s="110" t="s">
        <v>7</v>
      </c>
      <c r="E5" s="111" t="s">
        <v>8</v>
      </c>
      <c r="F5" s="112" t="s">
        <v>2</v>
      </c>
      <c r="G5" s="112" t="s">
        <v>3</v>
      </c>
      <c r="H5" s="112" t="s">
        <v>346</v>
      </c>
      <c r="I5" s="112"/>
      <c r="J5" s="110" t="s">
        <v>1</v>
      </c>
      <c r="K5" s="111"/>
      <c r="L5" s="112" t="s">
        <v>2</v>
      </c>
      <c r="M5" s="112" t="s">
        <v>3</v>
      </c>
      <c r="N5" s="112" t="s">
        <v>346</v>
      </c>
      <c r="O5" s="112"/>
    </row>
    <row r="6" spans="1:15" ht="27">
      <c r="A6" s="106"/>
      <c r="B6" s="109"/>
      <c r="C6" s="106"/>
      <c r="D6" s="110"/>
      <c r="E6" s="111"/>
      <c r="F6" s="112"/>
      <c r="G6" s="112"/>
      <c r="H6" s="34" t="s">
        <v>4</v>
      </c>
      <c r="I6" s="34" t="s">
        <v>474</v>
      </c>
      <c r="J6" s="84" t="s">
        <v>7</v>
      </c>
      <c r="K6" s="85" t="s">
        <v>8</v>
      </c>
      <c r="L6" s="112"/>
      <c r="M6" s="112"/>
      <c r="N6" s="34" t="s">
        <v>4</v>
      </c>
      <c r="O6" s="90" t="s">
        <v>475</v>
      </c>
    </row>
    <row r="7" spans="1:15">
      <c r="A7" s="86">
        <v>43861</v>
      </c>
      <c r="B7" s="86">
        <v>43861</v>
      </c>
      <c r="C7" s="87" t="s">
        <v>9</v>
      </c>
      <c r="D7" s="19"/>
      <c r="E7" s="19" t="s">
        <v>58</v>
      </c>
      <c r="F7" s="28">
        <v>268800</v>
      </c>
      <c r="G7" s="28">
        <v>269098</v>
      </c>
      <c r="H7" s="28">
        <v>301000</v>
      </c>
      <c r="I7" s="88">
        <f>278000-4900</f>
        <v>273100</v>
      </c>
      <c r="J7" s="19"/>
      <c r="K7" s="19" t="s">
        <v>59</v>
      </c>
      <c r="L7" s="28">
        <v>757636</v>
      </c>
      <c r="M7" s="28">
        <v>668378</v>
      </c>
      <c r="N7" s="28">
        <v>833149</v>
      </c>
      <c r="O7" s="93">
        <f>833149+54183-5885-7166-38855-2383</f>
        <v>833043</v>
      </c>
    </row>
    <row r="8" spans="1:15">
      <c r="A8" s="86">
        <v>43862</v>
      </c>
      <c r="B8" s="86">
        <v>43862</v>
      </c>
      <c r="C8" s="87" t="s">
        <v>9</v>
      </c>
      <c r="D8" s="19"/>
      <c r="E8" s="19" t="s">
        <v>60</v>
      </c>
      <c r="F8" s="28">
        <v>539898</v>
      </c>
      <c r="G8" s="28">
        <v>586036</v>
      </c>
      <c r="H8" s="28">
        <v>589843</v>
      </c>
      <c r="I8" s="28">
        <f>I9+J53</f>
        <v>414888</v>
      </c>
      <c r="J8" s="19"/>
      <c r="K8" s="19" t="s">
        <v>61</v>
      </c>
      <c r="L8" s="28">
        <v>51062</v>
      </c>
      <c r="M8" s="28">
        <v>186756</v>
      </c>
      <c r="N8" s="28">
        <v>57694</v>
      </c>
      <c r="O8" s="91"/>
    </row>
    <row r="9" spans="1:15">
      <c r="A9" s="86">
        <v>43863</v>
      </c>
      <c r="B9" s="86">
        <v>43863</v>
      </c>
      <c r="C9" s="87" t="s">
        <v>9</v>
      </c>
      <c r="D9" s="19"/>
      <c r="E9" s="19" t="s">
        <v>62</v>
      </c>
      <c r="F9" s="28">
        <v>429898</v>
      </c>
      <c r="G9" s="28">
        <v>395481</v>
      </c>
      <c r="H9" s="28">
        <v>440153</v>
      </c>
      <c r="I9" s="28">
        <f>I10+I17</f>
        <v>368030</v>
      </c>
      <c r="J9" s="19">
        <v>23006</v>
      </c>
      <c r="K9" s="19" t="s">
        <v>63</v>
      </c>
      <c r="L9" s="28">
        <v>51062</v>
      </c>
      <c r="M9" s="28">
        <v>51856</v>
      </c>
      <c r="N9" s="28">
        <v>57694</v>
      </c>
      <c r="O9" s="93">
        <v>52933</v>
      </c>
    </row>
    <row r="10" spans="1:15">
      <c r="A10" s="86">
        <v>43864</v>
      </c>
      <c r="B10" s="86">
        <v>43864</v>
      </c>
      <c r="C10" s="87" t="s">
        <v>9</v>
      </c>
      <c r="D10" s="19">
        <v>11001</v>
      </c>
      <c r="E10" s="19" t="s">
        <v>64</v>
      </c>
      <c r="F10" s="28">
        <v>5120</v>
      </c>
      <c r="G10" s="28">
        <v>5912</v>
      </c>
      <c r="H10" s="28">
        <v>5120</v>
      </c>
      <c r="I10" s="28">
        <v>5120</v>
      </c>
      <c r="J10" s="19">
        <v>2300601</v>
      </c>
      <c r="K10" s="19" t="s">
        <v>65</v>
      </c>
      <c r="L10" s="28">
        <v>42655</v>
      </c>
      <c r="M10" s="28">
        <v>41787</v>
      </c>
      <c r="N10" s="28">
        <v>49241</v>
      </c>
      <c r="O10" s="93">
        <v>44480</v>
      </c>
    </row>
    <row r="11" spans="1:15">
      <c r="A11" s="86">
        <v>43865</v>
      </c>
      <c r="B11" s="86">
        <v>43865</v>
      </c>
      <c r="C11" s="87" t="s">
        <v>9</v>
      </c>
      <c r="D11" s="19">
        <v>1100102</v>
      </c>
      <c r="E11" s="19" t="s">
        <v>66</v>
      </c>
      <c r="F11" s="28">
        <v>-443</v>
      </c>
      <c r="G11" s="28"/>
      <c r="H11" s="28">
        <v>-443</v>
      </c>
      <c r="I11" s="28">
        <v>-443</v>
      </c>
      <c r="J11" s="19">
        <v>2300602</v>
      </c>
      <c r="K11" s="19" t="s">
        <v>67</v>
      </c>
      <c r="L11" s="28">
        <v>8407</v>
      </c>
      <c r="M11" s="28">
        <v>10069</v>
      </c>
      <c r="N11" s="28">
        <v>8453</v>
      </c>
      <c r="O11" s="93">
        <v>8453</v>
      </c>
    </row>
    <row r="12" spans="1:15">
      <c r="A12" s="86">
        <v>43866</v>
      </c>
      <c r="B12" s="86">
        <v>43866</v>
      </c>
      <c r="C12" s="87" t="s">
        <v>9</v>
      </c>
      <c r="D12" s="19">
        <v>1100103</v>
      </c>
      <c r="E12" s="19" t="s">
        <v>68</v>
      </c>
      <c r="F12" s="28">
        <v>1111</v>
      </c>
      <c r="G12" s="28">
        <v>2128</v>
      </c>
      <c r="H12" s="28">
        <v>1111</v>
      </c>
      <c r="I12" s="28">
        <v>1111</v>
      </c>
      <c r="J12" s="19"/>
      <c r="K12" s="19"/>
      <c r="L12" s="28"/>
      <c r="M12" s="28"/>
      <c r="N12" s="28"/>
      <c r="O12" s="91"/>
    </row>
    <row r="13" spans="1:15">
      <c r="A13" s="86">
        <v>43867</v>
      </c>
      <c r="B13" s="86">
        <v>43867</v>
      </c>
      <c r="C13" s="87" t="s">
        <v>9</v>
      </c>
      <c r="D13" s="19">
        <v>1100104</v>
      </c>
      <c r="E13" s="19" t="s">
        <v>69</v>
      </c>
      <c r="F13" s="28">
        <v>9503</v>
      </c>
      <c r="G13" s="28">
        <v>9503</v>
      </c>
      <c r="H13" s="28">
        <v>9503</v>
      </c>
      <c r="I13" s="28">
        <v>9503</v>
      </c>
      <c r="J13" s="19"/>
      <c r="K13" s="19"/>
      <c r="L13" s="28"/>
      <c r="M13" s="28"/>
      <c r="N13" s="28"/>
      <c r="O13" s="91"/>
    </row>
    <row r="14" spans="1:15">
      <c r="A14" s="86">
        <v>43868</v>
      </c>
      <c r="B14" s="86">
        <v>43868</v>
      </c>
      <c r="C14" s="87" t="s">
        <v>9</v>
      </c>
      <c r="D14" s="19">
        <v>1100105</v>
      </c>
      <c r="E14" s="19" t="s">
        <v>70</v>
      </c>
      <c r="F14" s="28">
        <v>501</v>
      </c>
      <c r="G14" s="28">
        <v>501</v>
      </c>
      <c r="H14" s="28">
        <v>501</v>
      </c>
      <c r="I14" s="28">
        <v>501</v>
      </c>
      <c r="J14" s="19"/>
      <c r="K14" s="19"/>
      <c r="L14" s="28"/>
      <c r="M14" s="28"/>
      <c r="N14" s="28"/>
      <c r="O14" s="91"/>
    </row>
    <row r="15" spans="1:15">
      <c r="A15" s="86">
        <v>43869</v>
      </c>
      <c r="B15" s="86">
        <v>43869</v>
      </c>
      <c r="C15" s="87" t="s">
        <v>9</v>
      </c>
      <c r="D15" s="19">
        <v>1100106</v>
      </c>
      <c r="E15" s="19" t="s">
        <v>71</v>
      </c>
      <c r="F15" s="28">
        <v>-5552</v>
      </c>
      <c r="G15" s="28">
        <v>-5552</v>
      </c>
      <c r="H15" s="28">
        <v>-5552</v>
      </c>
      <c r="I15" s="28">
        <v>-5552</v>
      </c>
      <c r="J15" s="19"/>
      <c r="K15" s="19"/>
      <c r="L15" s="28"/>
      <c r="M15" s="28"/>
      <c r="N15" s="28"/>
      <c r="O15" s="91"/>
    </row>
    <row r="16" spans="1:15">
      <c r="A16" s="86">
        <v>43870</v>
      </c>
      <c r="B16" s="86">
        <v>43870</v>
      </c>
      <c r="C16" s="87" t="s">
        <v>9</v>
      </c>
      <c r="D16" s="19">
        <v>1100199</v>
      </c>
      <c r="E16" s="19" t="s">
        <v>72</v>
      </c>
      <c r="F16" s="28"/>
      <c r="G16" s="28">
        <v>-668</v>
      </c>
      <c r="H16" s="28"/>
      <c r="I16" s="28"/>
      <c r="J16" s="19"/>
      <c r="K16" s="19"/>
      <c r="L16" s="28"/>
      <c r="M16" s="28"/>
      <c r="N16" s="28"/>
      <c r="O16" s="91"/>
    </row>
    <row r="17" spans="1:15">
      <c r="A17" s="86">
        <v>43871</v>
      </c>
      <c r="B17" s="86">
        <v>43871</v>
      </c>
      <c r="C17" s="87" t="s">
        <v>9</v>
      </c>
      <c r="D17" s="19">
        <v>11002</v>
      </c>
      <c r="E17" s="19" t="s">
        <v>73</v>
      </c>
      <c r="F17" s="28">
        <v>392248</v>
      </c>
      <c r="G17" s="28">
        <v>346138</v>
      </c>
      <c r="H17" s="28">
        <v>385792</v>
      </c>
      <c r="I17" s="88">
        <f>SUM(I18:I52)</f>
        <v>362910</v>
      </c>
      <c r="J17" s="19"/>
      <c r="K17" s="19"/>
      <c r="L17" s="28"/>
      <c r="M17" s="28"/>
      <c r="N17" s="28"/>
      <c r="O17" s="91"/>
    </row>
    <row r="18" spans="1:15">
      <c r="A18" s="86">
        <v>43872</v>
      </c>
      <c r="B18" s="86">
        <v>43872</v>
      </c>
      <c r="C18" s="87" t="s">
        <v>9</v>
      </c>
      <c r="D18" s="19">
        <v>1100201</v>
      </c>
      <c r="E18" s="19" t="s">
        <v>74</v>
      </c>
      <c r="F18" s="28"/>
      <c r="G18" s="28"/>
      <c r="H18" s="28">
        <v>1063</v>
      </c>
      <c r="I18" s="28">
        <v>1063</v>
      </c>
      <c r="J18" s="19"/>
      <c r="K18" s="19"/>
      <c r="L18" s="28"/>
      <c r="M18" s="28"/>
      <c r="N18" s="28"/>
      <c r="O18" s="91"/>
    </row>
    <row r="19" spans="1:15">
      <c r="A19" s="86">
        <v>43873</v>
      </c>
      <c r="B19" s="86">
        <v>43873</v>
      </c>
      <c r="C19" s="87" t="s">
        <v>9</v>
      </c>
      <c r="D19" s="19">
        <v>1100202</v>
      </c>
      <c r="E19" s="19" t="s">
        <v>75</v>
      </c>
      <c r="F19" s="28">
        <v>16217</v>
      </c>
      <c r="G19" s="28">
        <v>16925</v>
      </c>
      <c r="H19" s="28">
        <v>6217</v>
      </c>
      <c r="I19" s="28">
        <v>6217</v>
      </c>
      <c r="J19" s="19"/>
      <c r="K19" s="19"/>
      <c r="L19" s="28"/>
      <c r="M19" s="28"/>
      <c r="N19" s="28"/>
      <c r="O19" s="91"/>
    </row>
    <row r="20" spans="1:15">
      <c r="A20" s="86">
        <v>43874</v>
      </c>
      <c r="B20" s="86">
        <v>43874</v>
      </c>
      <c r="C20" s="87" t="s">
        <v>9</v>
      </c>
      <c r="D20" s="19">
        <v>1100207</v>
      </c>
      <c r="E20" s="19" t="s">
        <v>76</v>
      </c>
      <c r="F20" s="28">
        <v>37612</v>
      </c>
      <c r="G20" s="28">
        <v>36963</v>
      </c>
      <c r="H20" s="28">
        <v>29831</v>
      </c>
      <c r="I20" s="28">
        <v>29831</v>
      </c>
      <c r="J20" s="19"/>
      <c r="K20" s="19"/>
      <c r="L20" s="28"/>
      <c r="M20" s="28"/>
      <c r="N20" s="28"/>
      <c r="O20" s="91"/>
    </row>
    <row r="21" spans="1:15">
      <c r="A21" s="86">
        <v>43875</v>
      </c>
      <c r="B21" s="86">
        <v>43875</v>
      </c>
      <c r="C21" s="87" t="s">
        <v>9</v>
      </c>
      <c r="D21" s="19">
        <v>1100208</v>
      </c>
      <c r="E21" s="19" t="s">
        <v>77</v>
      </c>
      <c r="F21" s="28">
        <v>3500</v>
      </c>
      <c r="G21" s="28">
        <v>3022</v>
      </c>
      <c r="H21" s="28">
        <v>12287</v>
      </c>
      <c r="I21" s="88">
        <f>11073+12287+4900</f>
        <v>28260</v>
      </c>
      <c r="J21" s="19"/>
      <c r="K21" s="19"/>
      <c r="L21" s="28"/>
      <c r="M21" s="28"/>
      <c r="N21" s="28"/>
      <c r="O21" s="91"/>
    </row>
    <row r="22" spans="1:15">
      <c r="A22" s="86">
        <v>43876</v>
      </c>
      <c r="B22" s="86">
        <v>43876</v>
      </c>
      <c r="C22" s="87" t="s">
        <v>9</v>
      </c>
      <c r="D22" s="19">
        <v>1100212</v>
      </c>
      <c r="E22" s="19" t="s">
        <v>78</v>
      </c>
      <c r="F22" s="28">
        <v>11294</v>
      </c>
      <c r="G22" s="28">
        <v>11294</v>
      </c>
      <c r="H22" s="28">
        <v>11294</v>
      </c>
      <c r="I22" s="28">
        <v>11294</v>
      </c>
      <c r="J22" s="19"/>
      <c r="K22" s="19"/>
      <c r="L22" s="28"/>
      <c r="M22" s="28"/>
      <c r="N22" s="28"/>
      <c r="O22" s="91"/>
    </row>
    <row r="23" spans="1:15">
      <c r="A23" s="86">
        <v>43877</v>
      </c>
      <c r="B23" s="86">
        <v>43877</v>
      </c>
      <c r="C23" s="87" t="s">
        <v>9</v>
      </c>
      <c r="D23" s="19">
        <v>1100214</v>
      </c>
      <c r="E23" s="19" t="s">
        <v>79</v>
      </c>
      <c r="F23" s="28"/>
      <c r="G23" s="28"/>
      <c r="H23" s="28">
        <v>9373</v>
      </c>
      <c r="I23" s="28">
        <v>9373</v>
      </c>
      <c r="J23" s="19"/>
      <c r="K23" s="19"/>
      <c r="L23" s="28"/>
      <c r="M23" s="28"/>
      <c r="N23" s="28"/>
      <c r="O23" s="91"/>
    </row>
    <row r="24" spans="1:15">
      <c r="A24" s="86">
        <v>43878</v>
      </c>
      <c r="B24" s="86">
        <v>43878</v>
      </c>
      <c r="C24" s="87" t="s">
        <v>9</v>
      </c>
      <c r="D24" s="19">
        <v>1100225</v>
      </c>
      <c r="E24" s="19" t="s">
        <v>80</v>
      </c>
      <c r="F24" s="28">
        <v>5900</v>
      </c>
      <c r="G24" s="28">
        <v>5810</v>
      </c>
      <c r="H24" s="28"/>
      <c r="I24" s="28"/>
      <c r="J24" s="19"/>
      <c r="K24" s="19"/>
      <c r="L24" s="28"/>
      <c r="M24" s="28"/>
      <c r="N24" s="28"/>
      <c r="O24" s="91"/>
    </row>
    <row r="25" spans="1:15">
      <c r="A25" s="86">
        <v>43879</v>
      </c>
      <c r="B25" s="86">
        <v>43879</v>
      </c>
      <c r="C25" s="87" t="s">
        <v>9</v>
      </c>
      <c r="D25" s="19">
        <v>1100226</v>
      </c>
      <c r="E25" s="19" t="s">
        <v>81</v>
      </c>
      <c r="F25" s="28">
        <v>12900</v>
      </c>
      <c r="G25" s="28">
        <v>12520</v>
      </c>
      <c r="H25" s="28">
        <v>9878</v>
      </c>
      <c r="I25" s="28">
        <v>9878</v>
      </c>
      <c r="J25" s="19"/>
      <c r="K25" s="19"/>
      <c r="L25" s="28"/>
      <c r="M25" s="28"/>
      <c r="N25" s="28"/>
      <c r="O25" s="91"/>
    </row>
    <row r="26" spans="1:15">
      <c r="A26" s="86">
        <v>43880</v>
      </c>
      <c r="B26" s="86">
        <v>43880</v>
      </c>
      <c r="C26" s="87" t="s">
        <v>9</v>
      </c>
      <c r="D26" s="19">
        <v>1100227</v>
      </c>
      <c r="E26" s="19" t="s">
        <v>476</v>
      </c>
      <c r="F26" s="28">
        <v>60012</v>
      </c>
      <c r="G26" s="28">
        <v>59562</v>
      </c>
      <c r="H26" s="28">
        <v>143000</v>
      </c>
      <c r="I26" s="88">
        <f>143000-30000</f>
        <v>113000</v>
      </c>
      <c r="J26" s="19"/>
      <c r="K26" s="19"/>
      <c r="L26" s="28"/>
      <c r="M26" s="28"/>
      <c r="N26" s="28"/>
      <c r="O26" s="91"/>
    </row>
    <row r="27" spans="1:15">
      <c r="A27" s="86">
        <v>43881</v>
      </c>
      <c r="B27" s="86">
        <v>43881</v>
      </c>
      <c r="C27" s="87" t="s">
        <v>9</v>
      </c>
      <c r="D27" s="19">
        <v>1100228</v>
      </c>
      <c r="E27" s="19" t="s">
        <v>82</v>
      </c>
      <c r="F27" s="28"/>
      <c r="G27" s="28">
        <v>1251</v>
      </c>
      <c r="H27" s="28"/>
      <c r="I27" s="28"/>
      <c r="J27" s="19"/>
      <c r="K27" s="19"/>
      <c r="L27" s="28"/>
      <c r="M27" s="28"/>
      <c r="N27" s="28"/>
      <c r="O27" s="91"/>
    </row>
    <row r="28" spans="1:15">
      <c r="A28" s="86">
        <v>43882</v>
      </c>
      <c r="B28" s="86">
        <v>43882</v>
      </c>
      <c r="C28" s="87" t="s">
        <v>9</v>
      </c>
      <c r="D28" s="19">
        <v>1100229</v>
      </c>
      <c r="E28" s="19" t="s">
        <v>83</v>
      </c>
      <c r="F28" s="28"/>
      <c r="G28" s="28">
        <v>56</v>
      </c>
      <c r="H28" s="28"/>
      <c r="I28" s="28"/>
      <c r="J28" s="19"/>
      <c r="K28" s="19"/>
      <c r="L28" s="28"/>
      <c r="M28" s="28"/>
      <c r="N28" s="28"/>
      <c r="O28" s="91"/>
    </row>
    <row r="29" spans="1:15">
      <c r="A29" s="86">
        <v>43883</v>
      </c>
      <c r="B29" s="86">
        <v>43883</v>
      </c>
      <c r="C29" s="87" t="s">
        <v>9</v>
      </c>
      <c r="D29" s="19">
        <v>1100230</v>
      </c>
      <c r="E29" s="19" t="s">
        <v>84</v>
      </c>
      <c r="F29" s="28"/>
      <c r="G29" s="28"/>
      <c r="H29" s="28"/>
      <c r="I29" s="28"/>
      <c r="J29" s="19"/>
      <c r="K29" s="19"/>
      <c r="L29" s="28"/>
      <c r="M29" s="28"/>
      <c r="N29" s="28"/>
      <c r="O29" s="91"/>
    </row>
    <row r="30" spans="1:15">
      <c r="A30" s="86">
        <v>43884</v>
      </c>
      <c r="B30" s="86">
        <v>43884</v>
      </c>
      <c r="C30" s="87" t="s">
        <v>9</v>
      </c>
      <c r="D30" s="19">
        <v>1100231</v>
      </c>
      <c r="E30" s="19" t="s">
        <v>85</v>
      </c>
      <c r="F30" s="28"/>
      <c r="G30" s="28">
        <v>3352</v>
      </c>
      <c r="H30" s="28"/>
      <c r="I30" s="28"/>
      <c r="J30" s="19"/>
      <c r="K30" s="19"/>
      <c r="L30" s="28"/>
      <c r="M30" s="28"/>
      <c r="N30" s="28"/>
      <c r="O30" s="91"/>
    </row>
    <row r="31" spans="1:15">
      <c r="A31" s="86">
        <v>43885</v>
      </c>
      <c r="B31" s="86">
        <v>43885</v>
      </c>
      <c r="C31" s="87" t="s">
        <v>9</v>
      </c>
      <c r="D31" s="19">
        <v>1100241</v>
      </c>
      <c r="E31" s="19" t="s">
        <v>86</v>
      </c>
      <c r="F31" s="28">
        <v>1278</v>
      </c>
      <c r="G31" s="28"/>
      <c r="H31" s="28">
        <v>1278</v>
      </c>
      <c r="I31" s="28">
        <v>1278</v>
      </c>
      <c r="J31" s="19"/>
      <c r="K31" s="19"/>
      <c r="L31" s="28"/>
      <c r="M31" s="28"/>
      <c r="N31" s="28"/>
      <c r="O31" s="91"/>
    </row>
    <row r="32" spans="1:15">
      <c r="A32" s="86">
        <v>43886</v>
      </c>
      <c r="B32" s="86">
        <v>43886</v>
      </c>
      <c r="C32" s="87" t="s">
        <v>9</v>
      </c>
      <c r="D32" s="19">
        <v>1100242</v>
      </c>
      <c r="E32" s="19" t="s">
        <v>87</v>
      </c>
      <c r="F32" s="28"/>
      <c r="G32" s="28"/>
      <c r="H32" s="28"/>
      <c r="I32" s="28"/>
      <c r="J32" s="19"/>
      <c r="K32" s="19"/>
      <c r="L32" s="28"/>
      <c r="M32" s="28"/>
      <c r="N32" s="28"/>
      <c r="O32" s="91"/>
    </row>
    <row r="33" spans="1:15">
      <c r="A33" s="86">
        <v>43887</v>
      </c>
      <c r="B33" s="86">
        <v>43887</v>
      </c>
      <c r="C33" s="87" t="s">
        <v>9</v>
      </c>
      <c r="D33" s="19">
        <v>1100243</v>
      </c>
      <c r="E33" s="19" t="s">
        <v>88</v>
      </c>
      <c r="F33" s="28"/>
      <c r="G33" s="28"/>
      <c r="H33" s="28"/>
      <c r="I33" s="28"/>
      <c r="J33" s="19"/>
      <c r="K33" s="19"/>
      <c r="L33" s="28"/>
      <c r="M33" s="28"/>
      <c r="N33" s="28"/>
      <c r="O33" s="91"/>
    </row>
    <row r="34" spans="1:15">
      <c r="A34" s="86">
        <v>43888</v>
      </c>
      <c r="B34" s="86">
        <v>43888</v>
      </c>
      <c r="C34" s="87" t="s">
        <v>9</v>
      </c>
      <c r="D34" s="19">
        <v>1100244</v>
      </c>
      <c r="E34" s="19" t="s">
        <v>89</v>
      </c>
      <c r="F34" s="28">
        <v>1421</v>
      </c>
      <c r="G34" s="28">
        <v>3351</v>
      </c>
      <c r="H34" s="28">
        <v>1421</v>
      </c>
      <c r="I34" s="28">
        <v>1421</v>
      </c>
      <c r="J34" s="19"/>
      <c r="K34" s="19"/>
      <c r="L34" s="28"/>
      <c r="M34" s="28"/>
      <c r="N34" s="28"/>
      <c r="O34" s="91"/>
    </row>
    <row r="35" spans="1:15">
      <c r="A35" s="86">
        <v>43889</v>
      </c>
      <c r="B35" s="86">
        <v>43889</v>
      </c>
      <c r="C35" s="87" t="s">
        <v>9</v>
      </c>
      <c r="D35" s="19">
        <v>1100245</v>
      </c>
      <c r="E35" s="19" t="s">
        <v>90</v>
      </c>
      <c r="F35" s="28">
        <v>17190</v>
      </c>
      <c r="G35" s="28">
        <v>16965</v>
      </c>
      <c r="H35" s="28">
        <v>10190</v>
      </c>
      <c r="I35" s="28">
        <v>10190</v>
      </c>
      <c r="J35" s="19"/>
      <c r="K35" s="19"/>
      <c r="L35" s="28"/>
      <c r="M35" s="28"/>
      <c r="N35" s="28"/>
      <c r="O35" s="91"/>
    </row>
    <row r="36" spans="1:15">
      <c r="A36" s="86">
        <v>43890</v>
      </c>
      <c r="B36" s="86">
        <v>43890</v>
      </c>
      <c r="C36" s="87" t="s">
        <v>9</v>
      </c>
      <c r="D36" s="19">
        <v>1100246</v>
      </c>
      <c r="E36" s="19" t="s">
        <v>91</v>
      </c>
      <c r="F36" s="28">
        <v>1691</v>
      </c>
      <c r="G36" s="28">
        <v>195</v>
      </c>
      <c r="H36" s="28">
        <v>1691</v>
      </c>
      <c r="I36" s="28">
        <v>1691</v>
      </c>
      <c r="J36" s="19"/>
      <c r="K36" s="19"/>
      <c r="L36" s="28"/>
      <c r="M36" s="28"/>
      <c r="N36" s="28"/>
      <c r="O36" s="91"/>
    </row>
    <row r="37" spans="1:15" ht="27">
      <c r="A37" s="86">
        <v>43891</v>
      </c>
      <c r="B37" s="86">
        <v>43891</v>
      </c>
      <c r="C37" s="87" t="s">
        <v>9</v>
      </c>
      <c r="D37" s="19">
        <v>1100247</v>
      </c>
      <c r="E37" s="19" t="s">
        <v>92</v>
      </c>
      <c r="F37" s="28">
        <v>1330</v>
      </c>
      <c r="G37" s="28">
        <v>1041</v>
      </c>
      <c r="H37" s="28">
        <v>1330</v>
      </c>
      <c r="I37" s="28">
        <v>1330</v>
      </c>
      <c r="J37" s="19"/>
      <c r="K37" s="19"/>
      <c r="L37" s="28"/>
      <c r="M37" s="28"/>
      <c r="N37" s="28"/>
      <c r="O37" s="91"/>
    </row>
    <row r="38" spans="1:15">
      <c r="A38" s="86">
        <v>43892</v>
      </c>
      <c r="B38" s="86">
        <v>43892</v>
      </c>
      <c r="C38" s="87" t="s">
        <v>9</v>
      </c>
      <c r="D38" s="19">
        <v>1100248</v>
      </c>
      <c r="E38" s="19" t="s">
        <v>93</v>
      </c>
      <c r="F38" s="28">
        <v>48697</v>
      </c>
      <c r="G38" s="28">
        <v>48212</v>
      </c>
      <c r="H38" s="28">
        <v>28697</v>
      </c>
      <c r="I38" s="28">
        <v>28697</v>
      </c>
      <c r="J38" s="19"/>
      <c r="K38" s="19"/>
      <c r="L38" s="28"/>
      <c r="M38" s="28"/>
      <c r="N38" s="28"/>
      <c r="O38" s="91"/>
    </row>
    <row r="39" spans="1:15">
      <c r="A39" s="86">
        <v>43893</v>
      </c>
      <c r="B39" s="86">
        <v>43893</v>
      </c>
      <c r="C39" s="87" t="s">
        <v>9</v>
      </c>
      <c r="D39" s="19">
        <v>1100249</v>
      </c>
      <c r="E39" s="19" t="s">
        <v>94</v>
      </c>
      <c r="F39" s="28">
        <v>94971</v>
      </c>
      <c r="G39" s="28">
        <v>45819</v>
      </c>
      <c r="H39" s="28">
        <v>94971</v>
      </c>
      <c r="I39" s="88">
        <f>94971-8855</f>
        <v>86116</v>
      </c>
      <c r="J39" s="19"/>
      <c r="K39" s="19"/>
      <c r="L39" s="28"/>
      <c r="M39" s="28"/>
      <c r="N39" s="28"/>
      <c r="O39" s="91"/>
    </row>
    <row r="40" spans="1:15">
      <c r="A40" s="86">
        <v>43894</v>
      </c>
      <c r="B40" s="86">
        <v>43894</v>
      </c>
      <c r="C40" s="87" t="s">
        <v>9</v>
      </c>
      <c r="D40" s="19">
        <v>1100250</v>
      </c>
      <c r="E40" s="19" t="s">
        <v>95</v>
      </c>
      <c r="F40" s="28">
        <v>7561</v>
      </c>
      <c r="G40" s="28">
        <v>5667</v>
      </c>
      <c r="H40" s="28">
        <v>2561</v>
      </c>
      <c r="I40" s="28">
        <v>2561</v>
      </c>
      <c r="J40" s="19"/>
      <c r="K40" s="19"/>
      <c r="L40" s="28"/>
      <c r="M40" s="28"/>
      <c r="N40" s="28"/>
      <c r="O40" s="91"/>
    </row>
    <row r="41" spans="1:15">
      <c r="A41" s="86">
        <v>43895</v>
      </c>
      <c r="B41" s="86">
        <v>43895</v>
      </c>
      <c r="C41" s="87" t="s">
        <v>9</v>
      </c>
      <c r="D41" s="19">
        <v>1100251</v>
      </c>
      <c r="E41" s="19" t="s">
        <v>96</v>
      </c>
      <c r="F41" s="28">
        <v>258</v>
      </c>
      <c r="G41" s="28"/>
      <c r="H41" s="28">
        <v>258</v>
      </c>
      <c r="I41" s="28">
        <v>258</v>
      </c>
      <c r="J41" s="19"/>
      <c r="K41" s="19"/>
      <c r="L41" s="28"/>
      <c r="M41" s="28"/>
      <c r="N41" s="28"/>
      <c r="O41" s="91"/>
    </row>
    <row r="42" spans="1:15">
      <c r="A42" s="86">
        <v>43896</v>
      </c>
      <c r="B42" s="86">
        <v>43896</v>
      </c>
      <c r="C42" s="87" t="s">
        <v>9</v>
      </c>
      <c r="D42" s="19">
        <v>1100252</v>
      </c>
      <c r="E42" s="19" t="s">
        <v>97</v>
      </c>
      <c r="F42" s="28">
        <v>52667</v>
      </c>
      <c r="G42" s="28">
        <v>49289</v>
      </c>
      <c r="H42" s="28">
        <v>12667</v>
      </c>
      <c r="I42" s="28">
        <v>12667</v>
      </c>
      <c r="J42" s="19"/>
      <c r="K42" s="19"/>
      <c r="L42" s="28"/>
      <c r="M42" s="28"/>
      <c r="N42" s="28"/>
      <c r="O42" s="91"/>
    </row>
    <row r="43" spans="1:15">
      <c r="A43" s="86">
        <v>43897</v>
      </c>
      <c r="B43" s="86">
        <v>43897</v>
      </c>
      <c r="C43" s="87" t="s">
        <v>9</v>
      </c>
      <c r="D43" s="19">
        <v>1100253</v>
      </c>
      <c r="E43" s="19" t="s">
        <v>98</v>
      </c>
      <c r="F43" s="28">
        <v>14937</v>
      </c>
      <c r="G43" s="28">
        <v>18741</v>
      </c>
      <c r="H43" s="28">
        <v>4973</v>
      </c>
      <c r="I43" s="28">
        <v>4973</v>
      </c>
      <c r="J43" s="19"/>
      <c r="K43" s="19"/>
      <c r="L43" s="28"/>
      <c r="M43" s="28"/>
      <c r="N43" s="28"/>
      <c r="O43" s="91"/>
    </row>
    <row r="44" spans="1:15" ht="27">
      <c r="A44" s="86">
        <v>43898</v>
      </c>
      <c r="B44" s="86">
        <v>43898</v>
      </c>
      <c r="C44" s="87" t="s">
        <v>9</v>
      </c>
      <c r="D44" s="19">
        <v>1100254</v>
      </c>
      <c r="E44" s="19" t="s">
        <v>99</v>
      </c>
      <c r="F44" s="28"/>
      <c r="G44" s="28"/>
      <c r="H44" s="28"/>
      <c r="I44" s="28"/>
      <c r="J44" s="19"/>
      <c r="K44" s="19"/>
      <c r="L44" s="28"/>
      <c r="M44" s="28"/>
      <c r="N44" s="28"/>
      <c r="O44" s="91"/>
    </row>
    <row r="45" spans="1:15">
      <c r="A45" s="86">
        <v>43899</v>
      </c>
      <c r="B45" s="86">
        <v>43899</v>
      </c>
      <c r="C45" s="87" t="s">
        <v>9</v>
      </c>
      <c r="D45" s="19">
        <v>1100255</v>
      </c>
      <c r="E45" s="19" t="s">
        <v>100</v>
      </c>
      <c r="F45" s="28"/>
      <c r="G45" s="28"/>
      <c r="H45" s="28"/>
      <c r="I45" s="28"/>
      <c r="J45" s="19"/>
      <c r="K45" s="19"/>
      <c r="L45" s="28"/>
      <c r="M45" s="28"/>
      <c r="N45" s="28"/>
      <c r="O45" s="91"/>
    </row>
    <row r="46" spans="1:15">
      <c r="A46" s="86">
        <v>43900</v>
      </c>
      <c r="B46" s="86">
        <v>43900</v>
      </c>
      <c r="C46" s="87" t="s">
        <v>9</v>
      </c>
      <c r="D46" s="19">
        <v>1100256</v>
      </c>
      <c r="E46" s="19" t="s">
        <v>101</v>
      </c>
      <c r="F46" s="28"/>
      <c r="G46" s="28"/>
      <c r="H46" s="28"/>
      <c r="I46" s="28"/>
      <c r="J46" s="19"/>
      <c r="K46" s="19"/>
      <c r="L46" s="28"/>
      <c r="M46" s="28"/>
      <c r="N46" s="28"/>
      <c r="O46" s="91"/>
    </row>
    <row r="47" spans="1:15" ht="27">
      <c r="A47" s="86">
        <v>43901</v>
      </c>
      <c r="B47" s="86">
        <v>43901</v>
      </c>
      <c r="C47" s="87" t="s">
        <v>9</v>
      </c>
      <c r="D47" s="19">
        <v>1100257</v>
      </c>
      <c r="E47" s="19" t="s">
        <v>102</v>
      </c>
      <c r="F47" s="28"/>
      <c r="G47" s="28"/>
      <c r="H47" s="28"/>
      <c r="I47" s="28"/>
      <c r="J47" s="19"/>
      <c r="K47" s="19"/>
      <c r="L47" s="28"/>
      <c r="M47" s="28"/>
      <c r="N47" s="28"/>
      <c r="O47" s="91"/>
    </row>
    <row r="48" spans="1:15">
      <c r="A48" s="86">
        <v>43902</v>
      </c>
      <c r="B48" s="86">
        <v>43902</v>
      </c>
      <c r="C48" s="87" t="s">
        <v>9</v>
      </c>
      <c r="D48" s="19">
        <v>1100258</v>
      </c>
      <c r="E48" s="19" t="s">
        <v>103</v>
      </c>
      <c r="F48" s="28">
        <v>1921</v>
      </c>
      <c r="G48" s="28">
        <v>2539</v>
      </c>
      <c r="H48" s="28">
        <v>1921</v>
      </c>
      <c r="I48" s="28">
        <v>1921</v>
      </c>
      <c r="J48" s="19"/>
      <c r="K48" s="19"/>
      <c r="L48" s="28"/>
      <c r="M48" s="28"/>
      <c r="N48" s="28"/>
      <c r="O48" s="91"/>
    </row>
    <row r="49" spans="1:15">
      <c r="A49" s="86">
        <v>43903</v>
      </c>
      <c r="B49" s="86">
        <v>43903</v>
      </c>
      <c r="C49" s="87" t="s">
        <v>9</v>
      </c>
      <c r="D49" s="19">
        <v>1100259</v>
      </c>
      <c r="E49" s="19" t="s">
        <v>104</v>
      </c>
      <c r="F49" s="28"/>
      <c r="G49" s="28">
        <v>1939</v>
      </c>
      <c r="H49" s="28"/>
      <c r="I49" s="28"/>
      <c r="J49" s="19"/>
      <c r="K49" s="19"/>
      <c r="L49" s="28"/>
      <c r="M49" s="28"/>
      <c r="N49" s="28"/>
      <c r="O49" s="91"/>
    </row>
    <row r="50" spans="1:15" ht="27">
      <c r="A50" s="86">
        <v>43904</v>
      </c>
      <c r="B50" s="86">
        <v>43904</v>
      </c>
      <c r="C50" s="87" t="s">
        <v>9</v>
      </c>
      <c r="D50" s="19">
        <v>1100260</v>
      </c>
      <c r="E50" s="19" t="s">
        <v>105</v>
      </c>
      <c r="F50" s="28">
        <v>891</v>
      </c>
      <c r="G50" s="28">
        <v>1122</v>
      </c>
      <c r="H50" s="28">
        <v>891</v>
      </c>
      <c r="I50" s="28">
        <v>891</v>
      </c>
      <c r="J50" s="19"/>
      <c r="K50" s="19"/>
      <c r="L50" s="28"/>
      <c r="M50" s="28"/>
      <c r="N50" s="28"/>
      <c r="O50" s="91"/>
    </row>
    <row r="51" spans="1:15">
      <c r="A51" s="86">
        <v>43905</v>
      </c>
      <c r="B51" s="86">
        <v>43905</v>
      </c>
      <c r="C51" s="87" t="s">
        <v>9</v>
      </c>
      <c r="D51" s="19">
        <v>1100269</v>
      </c>
      <c r="E51" s="19" t="s">
        <v>106</v>
      </c>
      <c r="F51" s="28"/>
      <c r="G51" s="28"/>
      <c r="H51" s="28"/>
      <c r="I51" s="28"/>
      <c r="J51" s="19"/>
      <c r="K51" s="19"/>
      <c r="L51" s="28"/>
      <c r="M51" s="28"/>
      <c r="N51" s="28"/>
      <c r="O51" s="91"/>
    </row>
    <row r="52" spans="1:15">
      <c r="A52" s="86">
        <v>43906</v>
      </c>
      <c r="B52" s="86">
        <v>43906</v>
      </c>
      <c r="C52" s="87" t="s">
        <v>9</v>
      </c>
      <c r="D52" s="19">
        <v>1100299</v>
      </c>
      <c r="E52" s="19" t="s">
        <v>107</v>
      </c>
      <c r="F52" s="28"/>
      <c r="G52" s="28">
        <v>503</v>
      </c>
      <c r="H52" s="28"/>
      <c r="I52" s="28"/>
      <c r="J52" s="19"/>
      <c r="K52" s="19"/>
      <c r="L52" s="28"/>
      <c r="M52" s="28"/>
      <c r="N52" s="28"/>
      <c r="O52" s="91"/>
    </row>
    <row r="53" spans="1:15">
      <c r="A53" s="86">
        <v>43907</v>
      </c>
      <c r="B53" s="86">
        <v>43907</v>
      </c>
      <c r="C53" s="87" t="s">
        <v>9</v>
      </c>
      <c r="D53" s="19">
        <v>11003</v>
      </c>
      <c r="E53" s="19" t="s">
        <v>108</v>
      </c>
      <c r="F53" s="28">
        <v>32530</v>
      </c>
      <c r="G53" s="28">
        <v>43431</v>
      </c>
      <c r="H53" s="28">
        <v>49241</v>
      </c>
      <c r="I53" s="28">
        <v>49241</v>
      </c>
      <c r="J53" s="94">
        <f>49241-2383</f>
        <v>46858</v>
      </c>
      <c r="K53" s="19"/>
      <c r="L53" s="28"/>
      <c r="M53" s="28"/>
      <c r="N53" s="28"/>
      <c r="O53" s="91"/>
    </row>
    <row r="54" spans="1:15" hidden="1">
      <c r="A54" s="86">
        <v>43908</v>
      </c>
      <c r="B54" s="86">
        <v>43908</v>
      </c>
      <c r="C54" s="87" t="s">
        <v>9</v>
      </c>
      <c r="D54" s="19">
        <v>1100301</v>
      </c>
      <c r="E54" s="19" t="s">
        <v>109</v>
      </c>
      <c r="F54" s="28">
        <v>553</v>
      </c>
      <c r="G54" s="28">
        <v>743</v>
      </c>
      <c r="H54" s="28">
        <v>834</v>
      </c>
      <c r="I54" s="28">
        <v>834</v>
      </c>
      <c r="J54" s="19"/>
      <c r="K54" s="19"/>
      <c r="L54" s="28"/>
      <c r="M54" s="28"/>
      <c r="N54" s="28"/>
      <c r="O54" s="91"/>
    </row>
    <row r="55" spans="1:15" hidden="1">
      <c r="A55" s="86">
        <v>43909</v>
      </c>
      <c r="B55" s="86">
        <v>43909</v>
      </c>
      <c r="C55" s="87" t="s">
        <v>9</v>
      </c>
      <c r="D55" s="19">
        <v>1100302</v>
      </c>
      <c r="E55" s="19" t="s">
        <v>110</v>
      </c>
      <c r="F55" s="28"/>
      <c r="G55" s="28"/>
      <c r="H55" s="28"/>
      <c r="I55" s="28"/>
      <c r="J55" s="19"/>
      <c r="K55" s="19"/>
      <c r="L55" s="28"/>
      <c r="M55" s="28"/>
      <c r="N55" s="28"/>
      <c r="O55" s="91"/>
    </row>
    <row r="56" spans="1:15" hidden="1">
      <c r="A56" s="86">
        <v>43910</v>
      </c>
      <c r="B56" s="86">
        <v>43910</v>
      </c>
      <c r="C56" s="87" t="s">
        <v>9</v>
      </c>
      <c r="D56" s="19">
        <v>1100303</v>
      </c>
      <c r="E56" s="19" t="s">
        <v>111</v>
      </c>
      <c r="F56" s="28"/>
      <c r="G56" s="28">
        <v>17</v>
      </c>
      <c r="H56" s="28"/>
      <c r="I56" s="28"/>
      <c r="J56" s="19"/>
      <c r="K56" s="19"/>
      <c r="L56" s="28"/>
      <c r="M56" s="28"/>
      <c r="N56" s="28"/>
      <c r="O56" s="91"/>
    </row>
    <row r="57" spans="1:15" hidden="1">
      <c r="A57" s="86">
        <v>43911</v>
      </c>
      <c r="B57" s="86">
        <v>43911</v>
      </c>
      <c r="C57" s="87" t="s">
        <v>9</v>
      </c>
      <c r="D57" s="19">
        <v>1100304</v>
      </c>
      <c r="E57" s="19" t="s">
        <v>112</v>
      </c>
      <c r="F57" s="28">
        <v>410</v>
      </c>
      <c r="G57" s="28"/>
      <c r="H57" s="28">
        <v>187</v>
      </c>
      <c r="I57" s="28">
        <v>187</v>
      </c>
      <c r="J57" s="19"/>
      <c r="K57" s="19"/>
      <c r="L57" s="28"/>
      <c r="M57" s="28"/>
      <c r="N57" s="28"/>
      <c r="O57" s="91"/>
    </row>
    <row r="58" spans="1:15" hidden="1">
      <c r="A58" s="86">
        <v>43912</v>
      </c>
      <c r="B58" s="86">
        <v>43912</v>
      </c>
      <c r="C58" s="87" t="s">
        <v>9</v>
      </c>
      <c r="D58" s="19">
        <v>1100305</v>
      </c>
      <c r="E58" s="19" t="s">
        <v>113</v>
      </c>
      <c r="F58" s="28">
        <v>100</v>
      </c>
      <c r="G58" s="28">
        <v>417</v>
      </c>
      <c r="H58" s="28">
        <v>8985</v>
      </c>
      <c r="I58" s="28">
        <v>8985</v>
      </c>
      <c r="J58" s="19"/>
      <c r="K58" s="19"/>
      <c r="L58" s="28"/>
      <c r="M58" s="28"/>
      <c r="N58" s="28"/>
      <c r="O58" s="91"/>
    </row>
    <row r="59" spans="1:15" hidden="1">
      <c r="A59" s="86">
        <v>43913</v>
      </c>
      <c r="B59" s="86">
        <v>43913</v>
      </c>
      <c r="C59" s="87" t="s">
        <v>9</v>
      </c>
      <c r="D59" s="19">
        <v>1100306</v>
      </c>
      <c r="E59" s="19" t="s">
        <v>114</v>
      </c>
      <c r="F59" s="28">
        <v>138</v>
      </c>
      <c r="G59" s="28">
        <v>100</v>
      </c>
      <c r="H59" s="28">
        <v>312</v>
      </c>
      <c r="I59" s="28">
        <v>312</v>
      </c>
      <c r="J59" s="19"/>
      <c r="K59" s="19"/>
      <c r="L59" s="28"/>
      <c r="M59" s="28"/>
      <c r="N59" s="28"/>
      <c r="O59" s="91"/>
    </row>
    <row r="60" spans="1:15" hidden="1">
      <c r="A60" s="86">
        <v>43914</v>
      </c>
      <c r="B60" s="86">
        <v>43914</v>
      </c>
      <c r="C60" s="87" t="s">
        <v>9</v>
      </c>
      <c r="D60" s="19">
        <v>1100307</v>
      </c>
      <c r="E60" s="19" t="s">
        <v>115</v>
      </c>
      <c r="F60" s="28">
        <v>35</v>
      </c>
      <c r="G60" s="28">
        <v>138</v>
      </c>
      <c r="H60" s="28">
        <v>1951</v>
      </c>
      <c r="I60" s="28">
        <v>1951</v>
      </c>
      <c r="J60" s="19"/>
      <c r="K60" s="19"/>
      <c r="L60" s="28"/>
      <c r="M60" s="28"/>
      <c r="N60" s="28"/>
      <c r="O60" s="91"/>
    </row>
    <row r="61" spans="1:15" hidden="1">
      <c r="A61" s="86">
        <v>43915</v>
      </c>
      <c r="B61" s="86">
        <v>43915</v>
      </c>
      <c r="C61" s="87" t="s">
        <v>9</v>
      </c>
      <c r="D61" s="19">
        <v>1100308</v>
      </c>
      <c r="E61" s="19" t="s">
        <v>116</v>
      </c>
      <c r="F61" s="28">
        <v>1827</v>
      </c>
      <c r="G61" s="28">
        <v>86</v>
      </c>
      <c r="H61" s="28">
        <v>10394</v>
      </c>
      <c r="I61" s="28">
        <v>10394</v>
      </c>
      <c r="J61" s="19"/>
      <c r="K61" s="19"/>
      <c r="L61" s="28"/>
      <c r="M61" s="28"/>
      <c r="N61" s="28"/>
      <c r="O61" s="91"/>
    </row>
    <row r="62" spans="1:15" hidden="1">
      <c r="A62" s="86">
        <v>43916</v>
      </c>
      <c r="B62" s="86">
        <v>43916</v>
      </c>
      <c r="C62" s="87" t="s">
        <v>9</v>
      </c>
      <c r="D62" s="19">
        <v>1100310</v>
      </c>
      <c r="E62" s="19" t="s">
        <v>117</v>
      </c>
      <c r="F62" s="28">
        <v>4530</v>
      </c>
      <c r="G62" s="28">
        <v>2001</v>
      </c>
      <c r="H62" s="28">
        <v>3691</v>
      </c>
      <c r="I62" s="28">
        <v>3691</v>
      </c>
      <c r="J62" s="19"/>
      <c r="K62" s="19"/>
      <c r="L62" s="28"/>
      <c r="M62" s="28"/>
      <c r="N62" s="28"/>
      <c r="O62" s="91"/>
    </row>
    <row r="63" spans="1:15" hidden="1">
      <c r="A63" s="86">
        <v>43917</v>
      </c>
      <c r="B63" s="86">
        <v>43917</v>
      </c>
      <c r="C63" s="87" t="s">
        <v>9</v>
      </c>
      <c r="D63" s="19">
        <v>1100311</v>
      </c>
      <c r="E63" s="19" t="s">
        <v>118</v>
      </c>
      <c r="F63" s="28"/>
      <c r="G63" s="28">
        <v>4890</v>
      </c>
      <c r="H63" s="28">
        <v>2514</v>
      </c>
      <c r="I63" s="28">
        <v>2514</v>
      </c>
      <c r="J63" s="19"/>
      <c r="K63" s="19"/>
      <c r="L63" s="28"/>
      <c r="M63" s="28"/>
      <c r="N63" s="28"/>
      <c r="O63" s="91"/>
    </row>
    <row r="64" spans="1:15" hidden="1">
      <c r="A64" s="86">
        <v>43918</v>
      </c>
      <c r="B64" s="86">
        <v>43918</v>
      </c>
      <c r="C64" s="87" t="s">
        <v>9</v>
      </c>
      <c r="D64" s="19">
        <v>1100312</v>
      </c>
      <c r="E64" s="19" t="s">
        <v>119</v>
      </c>
      <c r="F64" s="28"/>
      <c r="G64" s="28"/>
      <c r="H64" s="28">
        <v>1234</v>
      </c>
      <c r="I64" s="28">
        <v>1234</v>
      </c>
      <c r="J64" s="19"/>
      <c r="K64" s="19"/>
      <c r="L64" s="28"/>
      <c r="M64" s="28"/>
      <c r="N64" s="28"/>
      <c r="O64" s="91"/>
    </row>
    <row r="65" spans="1:15" hidden="1">
      <c r="A65" s="86">
        <v>43919</v>
      </c>
      <c r="B65" s="86">
        <v>43919</v>
      </c>
      <c r="C65" s="87" t="s">
        <v>9</v>
      </c>
      <c r="D65" s="19">
        <v>1100313</v>
      </c>
      <c r="E65" s="19" t="s">
        <v>120</v>
      </c>
      <c r="F65" s="28">
        <v>13014</v>
      </c>
      <c r="G65" s="28">
        <v>16389</v>
      </c>
      <c r="H65" s="28">
        <v>5019</v>
      </c>
      <c r="I65" s="28">
        <v>5019</v>
      </c>
      <c r="J65" s="19"/>
      <c r="K65" s="19"/>
      <c r="L65" s="28"/>
      <c r="M65" s="28"/>
      <c r="N65" s="28"/>
      <c r="O65" s="91"/>
    </row>
    <row r="66" spans="1:15" hidden="1">
      <c r="A66" s="86">
        <v>43920</v>
      </c>
      <c r="B66" s="86">
        <v>43920</v>
      </c>
      <c r="C66" s="87" t="s">
        <v>9</v>
      </c>
      <c r="D66" s="19">
        <v>1100314</v>
      </c>
      <c r="E66" s="19" t="s">
        <v>121</v>
      </c>
      <c r="F66" s="28"/>
      <c r="G66" s="28"/>
      <c r="H66" s="28">
        <v>1021</v>
      </c>
      <c r="I66" s="28">
        <v>1021</v>
      </c>
      <c r="J66" s="19"/>
      <c r="K66" s="19"/>
      <c r="L66" s="28"/>
      <c r="M66" s="28"/>
      <c r="N66" s="28"/>
      <c r="O66" s="91"/>
    </row>
    <row r="67" spans="1:15" hidden="1">
      <c r="A67" s="86">
        <v>43921</v>
      </c>
      <c r="B67" s="86">
        <v>43921</v>
      </c>
      <c r="C67" s="87" t="s">
        <v>9</v>
      </c>
      <c r="D67" s="19">
        <v>1100315</v>
      </c>
      <c r="E67" s="19" t="s">
        <v>122</v>
      </c>
      <c r="F67" s="28">
        <v>2723</v>
      </c>
      <c r="G67" s="28">
        <v>4238</v>
      </c>
      <c r="H67" s="28">
        <v>3319</v>
      </c>
      <c r="I67" s="28">
        <v>3319</v>
      </c>
      <c r="J67" s="19"/>
      <c r="K67" s="19"/>
      <c r="L67" s="28"/>
      <c r="M67" s="28"/>
      <c r="N67" s="28"/>
      <c r="O67" s="91"/>
    </row>
    <row r="68" spans="1:15" hidden="1">
      <c r="A68" s="86">
        <v>43922</v>
      </c>
      <c r="B68" s="86">
        <v>43922</v>
      </c>
      <c r="C68" s="87" t="s">
        <v>9</v>
      </c>
      <c r="D68" s="19">
        <v>1100316</v>
      </c>
      <c r="E68" s="19" t="s">
        <v>123</v>
      </c>
      <c r="F68" s="28"/>
      <c r="G68" s="28">
        <v>1921</v>
      </c>
      <c r="H68" s="28"/>
      <c r="I68" s="28"/>
      <c r="J68" s="19"/>
      <c r="K68" s="19"/>
      <c r="L68" s="28"/>
      <c r="M68" s="28"/>
      <c r="N68" s="28"/>
      <c r="O68" s="91"/>
    </row>
    <row r="69" spans="1:15" hidden="1">
      <c r="A69" s="86">
        <v>43923</v>
      </c>
      <c r="B69" s="86">
        <v>43923</v>
      </c>
      <c r="C69" s="87" t="s">
        <v>9</v>
      </c>
      <c r="D69" s="19">
        <v>1100317</v>
      </c>
      <c r="E69" s="19" t="s">
        <v>124</v>
      </c>
      <c r="F69" s="28"/>
      <c r="G69" s="28"/>
      <c r="H69" s="28"/>
      <c r="I69" s="28"/>
      <c r="J69" s="19"/>
      <c r="K69" s="19"/>
      <c r="L69" s="28"/>
      <c r="M69" s="28"/>
      <c r="N69" s="28"/>
      <c r="O69" s="91"/>
    </row>
    <row r="70" spans="1:15" hidden="1">
      <c r="A70" s="86">
        <v>43924</v>
      </c>
      <c r="B70" s="86">
        <v>43924</v>
      </c>
      <c r="C70" s="87" t="s">
        <v>9</v>
      </c>
      <c r="D70" s="19">
        <v>1100320</v>
      </c>
      <c r="E70" s="19" t="s">
        <v>125</v>
      </c>
      <c r="F70" s="28">
        <v>0</v>
      </c>
      <c r="G70" s="28">
        <v>287</v>
      </c>
      <c r="H70" s="28">
        <v>2162</v>
      </c>
      <c r="I70" s="28">
        <v>2162</v>
      </c>
      <c r="J70" s="19"/>
      <c r="K70" s="19"/>
      <c r="L70" s="28"/>
      <c r="M70" s="28"/>
      <c r="N70" s="28"/>
      <c r="O70" s="91"/>
    </row>
    <row r="71" spans="1:15" hidden="1">
      <c r="A71" s="86">
        <v>43925</v>
      </c>
      <c r="B71" s="86">
        <v>43925</v>
      </c>
      <c r="C71" s="87" t="s">
        <v>9</v>
      </c>
      <c r="D71" s="19">
        <v>1100321</v>
      </c>
      <c r="E71" s="19" t="s">
        <v>126</v>
      </c>
      <c r="F71" s="28">
        <v>9037</v>
      </c>
      <c r="G71" s="28">
        <v>9037</v>
      </c>
      <c r="H71" s="28">
        <v>7618</v>
      </c>
      <c r="I71" s="28">
        <v>7618</v>
      </c>
      <c r="J71" s="19"/>
      <c r="K71" s="19"/>
      <c r="L71" s="28"/>
      <c r="M71" s="28"/>
      <c r="N71" s="28"/>
      <c r="O71" s="91"/>
    </row>
    <row r="72" spans="1:15" hidden="1">
      <c r="A72" s="86">
        <v>43926</v>
      </c>
      <c r="B72" s="86">
        <v>43926</v>
      </c>
      <c r="C72" s="87" t="s">
        <v>9</v>
      </c>
      <c r="D72" s="19">
        <v>1100322</v>
      </c>
      <c r="E72" s="19" t="s">
        <v>127</v>
      </c>
      <c r="F72" s="28">
        <v>18</v>
      </c>
      <c r="G72" s="28">
        <v>18</v>
      </c>
      <c r="H72" s="28"/>
      <c r="I72" s="28"/>
      <c r="J72" s="19"/>
      <c r="K72" s="19"/>
      <c r="L72" s="28"/>
      <c r="M72" s="28"/>
      <c r="N72" s="28"/>
      <c r="O72" s="91"/>
    </row>
    <row r="73" spans="1:15" hidden="1">
      <c r="A73" s="86">
        <v>43927</v>
      </c>
      <c r="B73" s="86">
        <v>43927</v>
      </c>
      <c r="C73" s="87" t="s">
        <v>9</v>
      </c>
      <c r="D73" s="19">
        <v>1100324</v>
      </c>
      <c r="E73" s="19" t="s">
        <v>128</v>
      </c>
      <c r="F73" s="28"/>
      <c r="G73" s="28">
        <v>37</v>
      </c>
      <c r="H73" s="28"/>
      <c r="I73" s="28"/>
      <c r="J73" s="19"/>
      <c r="K73" s="19"/>
      <c r="L73" s="28"/>
      <c r="M73" s="28"/>
      <c r="N73" s="28"/>
      <c r="O73" s="91"/>
    </row>
    <row r="74" spans="1:15" hidden="1">
      <c r="A74" s="86">
        <v>43928</v>
      </c>
      <c r="B74" s="86">
        <v>43928</v>
      </c>
      <c r="C74" s="87" t="s">
        <v>9</v>
      </c>
      <c r="D74" s="19">
        <v>1100399</v>
      </c>
      <c r="E74" s="19" t="s">
        <v>27</v>
      </c>
      <c r="F74" s="28">
        <v>145</v>
      </c>
      <c r="G74" s="28">
        <v>3112</v>
      </c>
      <c r="H74" s="28"/>
      <c r="I74" s="28"/>
      <c r="J74" s="19"/>
      <c r="K74" s="19"/>
      <c r="L74" s="28"/>
      <c r="M74" s="28"/>
      <c r="N74" s="28"/>
      <c r="O74" s="91"/>
    </row>
    <row r="75" spans="1:15">
      <c r="A75" s="86">
        <v>43929</v>
      </c>
      <c r="B75" s="86">
        <v>43929</v>
      </c>
      <c r="C75" s="87" t="s">
        <v>9</v>
      </c>
      <c r="D75" s="19">
        <v>11006</v>
      </c>
      <c r="E75" s="19" t="s">
        <v>129</v>
      </c>
      <c r="F75" s="28">
        <v>0</v>
      </c>
      <c r="G75" s="28">
        <v>0</v>
      </c>
      <c r="H75" s="28">
        <v>0</v>
      </c>
      <c r="I75" s="28">
        <v>0</v>
      </c>
      <c r="J75" s="19"/>
      <c r="K75" s="19"/>
      <c r="L75" s="28"/>
      <c r="M75" s="28"/>
      <c r="N75" s="28"/>
      <c r="O75" s="91"/>
    </row>
    <row r="76" spans="1:15">
      <c r="A76" s="86">
        <v>43930</v>
      </c>
      <c r="B76" s="86">
        <v>43930</v>
      </c>
      <c r="C76" s="87" t="s">
        <v>9</v>
      </c>
      <c r="D76" s="19">
        <v>1100601</v>
      </c>
      <c r="E76" s="19" t="s">
        <v>130</v>
      </c>
      <c r="F76" s="28"/>
      <c r="G76" s="28"/>
      <c r="H76" s="28"/>
      <c r="I76" s="28"/>
      <c r="J76" s="19"/>
      <c r="K76" s="19"/>
      <c r="L76" s="28"/>
      <c r="M76" s="28"/>
      <c r="N76" s="28"/>
      <c r="O76" s="91"/>
    </row>
    <row r="77" spans="1:15">
      <c r="A77" s="86">
        <v>43931</v>
      </c>
      <c r="B77" s="86">
        <v>43931</v>
      </c>
      <c r="C77" s="87" t="s">
        <v>9</v>
      </c>
      <c r="D77" s="19">
        <v>1100602</v>
      </c>
      <c r="E77" s="19" t="s">
        <v>131</v>
      </c>
      <c r="F77" s="28"/>
      <c r="G77" s="28"/>
      <c r="H77" s="28"/>
      <c r="I77" s="28"/>
      <c r="J77" s="19"/>
      <c r="K77" s="19"/>
      <c r="L77" s="28"/>
      <c r="M77" s="28"/>
      <c r="N77" s="28"/>
      <c r="O77" s="91"/>
    </row>
    <row r="78" spans="1:15">
      <c r="A78" s="86">
        <v>43932</v>
      </c>
      <c r="B78" s="86">
        <v>43932</v>
      </c>
      <c r="C78" s="87" t="s">
        <v>9</v>
      </c>
      <c r="D78" s="19"/>
      <c r="E78" s="19" t="s">
        <v>132</v>
      </c>
      <c r="F78" s="28"/>
      <c r="G78" s="28"/>
      <c r="H78" s="28"/>
      <c r="I78" s="28"/>
      <c r="J78" s="19"/>
      <c r="K78" s="19"/>
      <c r="L78" s="28"/>
      <c r="M78" s="28"/>
      <c r="N78" s="28"/>
      <c r="O78" s="91"/>
    </row>
    <row r="79" spans="1:15">
      <c r="A79" s="86">
        <v>43933</v>
      </c>
      <c r="B79" s="86">
        <v>43933</v>
      </c>
      <c r="C79" s="87" t="s">
        <v>9</v>
      </c>
      <c r="D79" s="19">
        <v>11008</v>
      </c>
      <c r="E79" s="19" t="s">
        <v>133</v>
      </c>
      <c r="F79" s="28"/>
      <c r="G79" s="28">
        <v>27482</v>
      </c>
      <c r="H79" s="28"/>
      <c r="I79" s="28"/>
      <c r="J79" s="19"/>
      <c r="K79" s="19"/>
      <c r="L79" s="28"/>
      <c r="M79" s="28"/>
      <c r="N79" s="28"/>
      <c r="O79" s="91"/>
    </row>
    <row r="80" spans="1:15">
      <c r="A80" s="86">
        <v>43934</v>
      </c>
      <c r="B80" s="86">
        <v>43934</v>
      </c>
      <c r="C80" s="87" t="s">
        <v>9</v>
      </c>
      <c r="D80" s="19">
        <v>11009</v>
      </c>
      <c r="E80" s="19" t="s">
        <v>134</v>
      </c>
      <c r="F80" s="28">
        <v>90000</v>
      </c>
      <c r="G80" s="28">
        <v>80483</v>
      </c>
      <c r="H80" s="28">
        <v>129690</v>
      </c>
      <c r="I80" s="28">
        <v>129690</v>
      </c>
      <c r="J80" s="19"/>
      <c r="K80" s="19"/>
      <c r="L80" s="28"/>
      <c r="M80" s="28"/>
      <c r="N80" s="28"/>
      <c r="O80" s="91"/>
    </row>
    <row r="81" spans="1:15">
      <c r="A81" s="86">
        <v>43935</v>
      </c>
      <c r="B81" s="86">
        <v>43935</v>
      </c>
      <c r="C81" s="87" t="s">
        <v>9</v>
      </c>
      <c r="D81" s="19">
        <v>110090102</v>
      </c>
      <c r="E81" s="19" t="s">
        <v>135</v>
      </c>
      <c r="F81" s="28"/>
      <c r="G81" s="28">
        <v>50000</v>
      </c>
      <c r="H81" s="28"/>
      <c r="I81" s="28"/>
      <c r="J81" s="19"/>
      <c r="K81" s="19" t="s">
        <v>136</v>
      </c>
      <c r="L81" s="28"/>
      <c r="M81" s="28"/>
      <c r="N81" s="28"/>
      <c r="O81" s="91"/>
    </row>
    <row r="82" spans="1:15">
      <c r="A82" s="86">
        <v>43936</v>
      </c>
      <c r="B82" s="86">
        <v>43936</v>
      </c>
      <c r="C82" s="87" t="s">
        <v>9</v>
      </c>
      <c r="D82" s="19"/>
      <c r="E82" s="19" t="s">
        <v>137</v>
      </c>
      <c r="F82" s="28"/>
      <c r="G82" s="28"/>
      <c r="H82" s="28"/>
      <c r="I82" s="28"/>
      <c r="J82" s="19">
        <v>23008</v>
      </c>
      <c r="K82" s="19" t="s">
        <v>138</v>
      </c>
      <c r="L82" s="28">
        <v>0</v>
      </c>
      <c r="M82" s="28">
        <v>0</v>
      </c>
      <c r="N82" s="28">
        <v>0</v>
      </c>
      <c r="O82" s="91"/>
    </row>
    <row r="83" spans="1:15">
      <c r="A83" s="86">
        <v>43937</v>
      </c>
      <c r="B83" s="86">
        <v>43937</v>
      </c>
      <c r="C83" s="87" t="s">
        <v>9</v>
      </c>
      <c r="D83" s="19">
        <v>110090103</v>
      </c>
      <c r="E83" s="19" t="s">
        <v>139</v>
      </c>
      <c r="F83" s="28"/>
      <c r="G83" s="28">
        <v>5760</v>
      </c>
      <c r="H83" s="28"/>
      <c r="I83" s="28"/>
      <c r="J83" s="19">
        <v>23015</v>
      </c>
      <c r="K83" s="19" t="s">
        <v>140</v>
      </c>
      <c r="L83" s="28"/>
      <c r="M83" s="28"/>
      <c r="N83" s="28"/>
      <c r="O83" s="91"/>
    </row>
    <row r="84" spans="1:15">
      <c r="A84" s="86">
        <v>43938</v>
      </c>
      <c r="B84" s="86">
        <v>43938</v>
      </c>
      <c r="C84" s="87" t="s">
        <v>9</v>
      </c>
      <c r="D84" s="19">
        <v>110090199</v>
      </c>
      <c r="E84" s="19" t="s">
        <v>141</v>
      </c>
      <c r="F84" s="28">
        <v>90000</v>
      </c>
      <c r="G84" s="28">
        <v>24723</v>
      </c>
      <c r="H84" s="28">
        <v>129690</v>
      </c>
      <c r="I84" s="28">
        <v>129690</v>
      </c>
      <c r="J84" s="19">
        <v>23016</v>
      </c>
      <c r="K84" s="19" t="s">
        <v>142</v>
      </c>
      <c r="L84" s="28"/>
      <c r="M84" s="28"/>
      <c r="N84" s="28"/>
      <c r="O84" s="91"/>
    </row>
    <row r="85" spans="1:15">
      <c r="A85" s="86">
        <v>43939</v>
      </c>
      <c r="B85" s="86">
        <v>43939</v>
      </c>
      <c r="C85" s="87" t="s">
        <v>9</v>
      </c>
      <c r="D85" s="19">
        <v>1050401</v>
      </c>
      <c r="E85" s="19" t="s">
        <v>143</v>
      </c>
      <c r="F85" s="28"/>
      <c r="G85" s="28"/>
      <c r="H85" s="28"/>
      <c r="I85" s="28"/>
      <c r="J85" s="19">
        <v>23103</v>
      </c>
      <c r="K85" s="19" t="s">
        <v>144</v>
      </c>
      <c r="L85" s="28"/>
      <c r="M85" s="28">
        <v>24691</v>
      </c>
      <c r="N85" s="28">
        <v>0</v>
      </c>
      <c r="O85" s="91">
        <v>5885</v>
      </c>
    </row>
    <row r="86" spans="1:15">
      <c r="A86" s="86">
        <v>43940</v>
      </c>
      <c r="B86" s="86">
        <v>43940</v>
      </c>
      <c r="C86" s="87" t="s">
        <v>9</v>
      </c>
      <c r="D86" s="19">
        <v>11011</v>
      </c>
      <c r="E86" s="19" t="s">
        <v>145</v>
      </c>
      <c r="F86" s="28"/>
      <c r="G86" s="28">
        <v>65539</v>
      </c>
      <c r="H86" s="28"/>
      <c r="I86" s="88">
        <v>54183</v>
      </c>
      <c r="J86" s="19">
        <v>23011</v>
      </c>
      <c r="K86" s="19" t="s">
        <v>146</v>
      </c>
      <c r="L86" s="28"/>
      <c r="M86" s="28"/>
      <c r="N86" s="28"/>
      <c r="O86" s="91"/>
    </row>
    <row r="87" spans="1:15">
      <c r="A87" s="86">
        <v>43941</v>
      </c>
      <c r="B87" s="86">
        <v>43941</v>
      </c>
      <c r="C87" s="87" t="s">
        <v>9</v>
      </c>
      <c r="D87" s="19">
        <v>11013</v>
      </c>
      <c r="E87" s="19" t="s">
        <v>147</v>
      </c>
      <c r="F87" s="28"/>
      <c r="G87" s="28"/>
      <c r="H87" s="28"/>
      <c r="I87" s="28"/>
      <c r="J87" s="19">
        <v>23013</v>
      </c>
      <c r="K87" s="19" t="s">
        <v>45</v>
      </c>
      <c r="L87" s="28"/>
      <c r="M87" s="28"/>
      <c r="N87" s="28"/>
      <c r="O87" s="91"/>
    </row>
    <row r="88" spans="1:15">
      <c r="A88" s="86">
        <v>43942</v>
      </c>
      <c r="B88" s="86">
        <v>43942</v>
      </c>
      <c r="C88" s="87" t="s">
        <v>9</v>
      </c>
      <c r="D88" s="19">
        <v>11015</v>
      </c>
      <c r="E88" s="19" t="s">
        <v>148</v>
      </c>
      <c r="F88" s="28">
        <v>20000</v>
      </c>
      <c r="G88" s="28">
        <v>17051</v>
      </c>
      <c r="H88" s="28">
        <v>20000</v>
      </c>
      <c r="I88" s="28">
        <v>20000</v>
      </c>
      <c r="J88" s="19"/>
      <c r="K88" s="19" t="s">
        <v>149</v>
      </c>
      <c r="L88" s="28"/>
      <c r="M88" s="28"/>
      <c r="N88" s="28"/>
      <c r="O88" s="91"/>
    </row>
    <row r="89" spans="1:15">
      <c r="A89" s="86">
        <v>43943</v>
      </c>
      <c r="B89" s="86">
        <v>43943</v>
      </c>
      <c r="C89" s="87" t="s">
        <v>9</v>
      </c>
      <c r="D89" s="19"/>
      <c r="E89" s="19" t="s">
        <v>150</v>
      </c>
      <c r="F89" s="28"/>
      <c r="G89" s="28"/>
      <c r="H89" s="28"/>
      <c r="I89" s="28"/>
      <c r="J89" s="19"/>
      <c r="K89" s="19" t="s">
        <v>151</v>
      </c>
      <c r="L89" s="28"/>
      <c r="M89" s="28"/>
      <c r="N89" s="28"/>
      <c r="O89" s="91"/>
    </row>
    <row r="90" spans="1:15">
      <c r="A90" s="86">
        <v>43944</v>
      </c>
      <c r="B90" s="86">
        <v>43944</v>
      </c>
      <c r="C90" s="87" t="s">
        <v>9</v>
      </c>
      <c r="D90" s="19"/>
      <c r="E90" s="19" t="s">
        <v>152</v>
      </c>
      <c r="F90" s="28"/>
      <c r="G90" s="28"/>
      <c r="H90" s="28"/>
      <c r="I90" s="28"/>
      <c r="J90" s="19">
        <v>23009</v>
      </c>
      <c r="K90" s="19" t="s">
        <v>153</v>
      </c>
      <c r="L90" s="28"/>
      <c r="M90" s="28">
        <v>110209</v>
      </c>
      <c r="N90" s="28"/>
      <c r="O90" s="91"/>
    </row>
    <row r="91" spans="1:15">
      <c r="A91" s="86">
        <v>43945</v>
      </c>
      <c r="B91" s="86">
        <v>43945</v>
      </c>
      <c r="C91" s="87" t="s">
        <v>9</v>
      </c>
      <c r="D91" s="19"/>
      <c r="E91" s="19" t="s">
        <v>154</v>
      </c>
      <c r="F91" s="28">
        <v>808698</v>
      </c>
      <c r="G91" s="28">
        <v>855134</v>
      </c>
      <c r="H91" s="28">
        <v>890843</v>
      </c>
      <c r="I91" s="28">
        <f>I7+I8+I80+I86+I88</f>
        <v>891861</v>
      </c>
      <c r="J91" s="19"/>
      <c r="K91" s="19" t="s">
        <v>155</v>
      </c>
      <c r="L91" s="28">
        <v>808698</v>
      </c>
      <c r="M91" s="28">
        <v>855134</v>
      </c>
      <c r="N91" s="28">
        <v>890843</v>
      </c>
      <c r="O91" s="91">
        <f>O7+O8+O9+O85</f>
        <v>891861</v>
      </c>
    </row>
  </sheetData>
  <mergeCells count="15">
    <mergeCell ref="E2:O2"/>
    <mergeCell ref="A4:A6"/>
    <mergeCell ref="B4:B6"/>
    <mergeCell ref="C4:C6"/>
    <mergeCell ref="D4:I4"/>
    <mergeCell ref="J4:O4"/>
    <mergeCell ref="D5:D6"/>
    <mergeCell ref="E5:E6"/>
    <mergeCell ref="F5:F6"/>
    <mergeCell ref="G5:G6"/>
    <mergeCell ref="H5:I5"/>
    <mergeCell ref="J5:K5"/>
    <mergeCell ref="L5:L6"/>
    <mergeCell ref="M5:M6"/>
    <mergeCell ref="N5:O5"/>
  </mergeCells>
  <phoneticPr fontId="10" type="noConversion"/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tabSelected="1" topLeftCell="B16" workbookViewId="0">
      <selection activeCell="D42" sqref="C42:D42"/>
    </sheetView>
  </sheetViews>
  <sheetFormatPr defaultColWidth="9" defaultRowHeight="18.75" customHeight="1"/>
  <cols>
    <col min="1" max="1" width="8" style="42" hidden="1" customWidth="1"/>
    <col min="2" max="2" width="44.25" style="42" bestFit="1" customWidth="1"/>
    <col min="3" max="3" width="14.625" style="42" customWidth="1"/>
    <col min="4" max="4" width="11.625" style="42" bestFit="1" customWidth="1"/>
    <col min="5" max="16384" width="9" style="42"/>
  </cols>
  <sheetData>
    <row r="2" spans="1:5" s="45" customFormat="1" ht="18.75" customHeight="1">
      <c r="B2" s="102" t="s">
        <v>395</v>
      </c>
      <c r="C2" s="102"/>
      <c r="D2" s="102"/>
      <c r="E2" s="102"/>
    </row>
    <row r="3" spans="1:5" ht="18.75" customHeight="1">
      <c r="D3" s="103" t="s">
        <v>436</v>
      </c>
      <c r="E3" s="103"/>
    </row>
    <row r="4" spans="1:5" s="53" customFormat="1" ht="18.75" customHeight="1">
      <c r="B4" s="43" t="s">
        <v>1</v>
      </c>
      <c r="C4" s="43" t="s">
        <v>4</v>
      </c>
      <c r="D4" s="43" t="s">
        <v>328</v>
      </c>
      <c r="E4" s="43" t="s">
        <v>329</v>
      </c>
    </row>
    <row r="5" spans="1:5" s="54" customFormat="1" ht="18.75" customHeight="1">
      <c r="A5" s="54">
        <v>112068</v>
      </c>
      <c r="B5" s="55" t="s">
        <v>396</v>
      </c>
      <c r="C5" s="56"/>
      <c r="D5" s="56"/>
      <c r="E5" s="57"/>
    </row>
    <row r="6" spans="1:5" s="54" customFormat="1" ht="18.75" customHeight="1">
      <c r="A6" s="54">
        <v>112069</v>
      </c>
      <c r="B6" s="55" t="s">
        <v>397</v>
      </c>
      <c r="C6" s="56"/>
      <c r="D6" s="56"/>
      <c r="E6" s="57"/>
    </row>
    <row r="7" spans="1:5" s="54" customFormat="1" ht="18.75" customHeight="1">
      <c r="A7" s="54">
        <v>112070</v>
      </c>
      <c r="B7" s="55" t="s">
        <v>398</v>
      </c>
      <c r="C7" s="56"/>
      <c r="D7" s="56"/>
      <c r="E7" s="57"/>
    </row>
    <row r="8" spans="1:5" s="54" customFormat="1" ht="18.75" customHeight="1">
      <c r="A8" s="54">
        <v>112071</v>
      </c>
      <c r="B8" s="55" t="s">
        <v>399</v>
      </c>
      <c r="C8" s="56"/>
      <c r="D8" s="56"/>
      <c r="E8" s="57"/>
    </row>
    <row r="9" spans="1:5" s="54" customFormat="1" ht="18.75" customHeight="1">
      <c r="A9" s="54">
        <v>112072</v>
      </c>
      <c r="B9" s="55" t="s">
        <v>400</v>
      </c>
      <c r="C9" s="56"/>
      <c r="D9" s="56"/>
      <c r="E9" s="57"/>
    </row>
    <row r="10" spans="1:5" s="54" customFormat="1" ht="18.75" customHeight="1">
      <c r="A10" s="54">
        <v>112073</v>
      </c>
      <c r="B10" s="55" t="s">
        <v>401</v>
      </c>
      <c r="C10" s="56">
        <v>452750</v>
      </c>
      <c r="D10" s="56">
        <v>452750</v>
      </c>
      <c r="E10" s="57"/>
    </row>
    <row r="11" spans="1:5" s="54" customFormat="1" ht="18.75" customHeight="1">
      <c r="A11" s="54">
        <v>112074</v>
      </c>
      <c r="B11" s="55" t="s">
        <v>402</v>
      </c>
      <c r="C11" s="56"/>
      <c r="D11" s="56"/>
      <c r="E11" s="57"/>
    </row>
    <row r="12" spans="1:5" s="54" customFormat="1" ht="18.75" customHeight="1">
      <c r="A12" s="54">
        <v>112075</v>
      </c>
      <c r="B12" s="55" t="s">
        <v>403</v>
      </c>
      <c r="C12" s="56"/>
      <c r="D12" s="56"/>
      <c r="E12" s="57"/>
    </row>
    <row r="13" spans="1:5" s="54" customFormat="1" ht="18.75" customHeight="1">
      <c r="A13" s="54">
        <v>112076</v>
      </c>
      <c r="B13" s="55" t="s">
        <v>404</v>
      </c>
      <c r="C13" s="56"/>
      <c r="D13" s="56"/>
      <c r="E13" s="57"/>
    </row>
    <row r="14" spans="1:5" s="54" customFormat="1" ht="18.75" customHeight="1">
      <c r="A14" s="54">
        <v>112077</v>
      </c>
      <c r="B14" s="55" t="s">
        <v>405</v>
      </c>
      <c r="C14" s="56"/>
      <c r="D14" s="56"/>
      <c r="E14" s="57"/>
    </row>
    <row r="15" spans="1:5" s="54" customFormat="1" ht="18.75" customHeight="1">
      <c r="A15" s="54">
        <v>112078</v>
      </c>
      <c r="B15" s="55" t="s">
        <v>406</v>
      </c>
      <c r="C15" s="56">
        <v>452750</v>
      </c>
      <c r="D15" s="56">
        <v>452750</v>
      </c>
      <c r="E15" s="57"/>
    </row>
    <row r="16" spans="1:5" s="54" customFormat="1" ht="18.75" customHeight="1">
      <c r="A16" s="54">
        <v>112079</v>
      </c>
      <c r="B16" s="55" t="s">
        <v>407</v>
      </c>
      <c r="C16" s="56"/>
      <c r="D16" s="56"/>
      <c r="E16" s="57"/>
    </row>
    <row r="17" spans="1:5" s="54" customFormat="1" ht="18.75" customHeight="1">
      <c r="A17" s="54">
        <v>112080</v>
      </c>
      <c r="B17" s="55" t="s">
        <v>408</v>
      </c>
      <c r="C17" s="56"/>
      <c r="D17" s="56"/>
      <c r="E17" s="57"/>
    </row>
    <row r="18" spans="1:5" s="54" customFormat="1" ht="18.75" customHeight="1">
      <c r="A18" s="54">
        <v>112081</v>
      </c>
      <c r="B18" s="55" t="s">
        <v>409</v>
      </c>
      <c r="C18" s="56"/>
      <c r="D18" s="56"/>
      <c r="E18" s="57"/>
    </row>
    <row r="19" spans="1:5" s="54" customFormat="1" ht="18.75" customHeight="1">
      <c r="A19" s="54">
        <v>112082</v>
      </c>
      <c r="B19" s="55" t="s">
        <v>410</v>
      </c>
      <c r="C19" s="56"/>
      <c r="D19" s="56"/>
      <c r="E19" s="57"/>
    </row>
    <row r="20" spans="1:5" s="54" customFormat="1" ht="18.75" customHeight="1">
      <c r="A20" s="54">
        <v>112083</v>
      </c>
      <c r="B20" s="55" t="s">
        <v>411</v>
      </c>
      <c r="C20" s="56">
        <v>6500</v>
      </c>
      <c r="D20" s="56">
        <v>6500</v>
      </c>
      <c r="E20" s="57"/>
    </row>
    <row r="21" spans="1:5" s="54" customFormat="1" ht="18.75" customHeight="1">
      <c r="A21" s="54">
        <v>112084</v>
      </c>
      <c r="B21" s="55" t="s">
        <v>412</v>
      </c>
      <c r="C21" s="56"/>
      <c r="D21" s="56"/>
      <c r="E21" s="57"/>
    </row>
    <row r="22" spans="1:5" s="54" customFormat="1" ht="18.75" customHeight="1">
      <c r="A22" s="54">
        <v>112085</v>
      </c>
      <c r="B22" s="55" t="s">
        <v>413</v>
      </c>
      <c r="C22" s="56"/>
      <c r="D22" s="56"/>
      <c r="E22" s="57"/>
    </row>
    <row r="23" spans="1:5" s="54" customFormat="1" ht="18.75" customHeight="1">
      <c r="A23" s="54">
        <v>112086</v>
      </c>
      <c r="B23" s="55" t="s">
        <v>414</v>
      </c>
      <c r="C23" s="56"/>
      <c r="D23" s="56"/>
      <c r="E23" s="57"/>
    </row>
    <row r="24" spans="1:5" s="54" customFormat="1" ht="18.75" customHeight="1">
      <c r="A24" s="54">
        <v>112087</v>
      </c>
      <c r="B24" s="55" t="s">
        <v>415</v>
      </c>
      <c r="C24" s="56">
        <v>4000</v>
      </c>
      <c r="D24" s="56">
        <v>4000</v>
      </c>
      <c r="E24" s="57"/>
    </row>
    <row r="25" spans="1:5" s="54" customFormat="1" ht="18.75" customHeight="1">
      <c r="A25" s="54">
        <v>112088</v>
      </c>
      <c r="B25" s="55" t="s">
        <v>416</v>
      </c>
      <c r="C25" s="56"/>
      <c r="D25" s="56"/>
      <c r="E25" s="57"/>
    </row>
    <row r="26" spans="1:5" s="54" customFormat="1" ht="18.75" customHeight="1">
      <c r="A26" s="54">
        <v>112089</v>
      </c>
      <c r="B26" s="55" t="s">
        <v>417</v>
      </c>
      <c r="C26" s="56"/>
      <c r="D26" s="56"/>
      <c r="E26" s="57"/>
    </row>
    <row r="27" spans="1:5" s="54" customFormat="1" ht="18.75" customHeight="1">
      <c r="A27" s="54">
        <v>112090</v>
      </c>
      <c r="B27" s="55" t="s">
        <v>418</v>
      </c>
      <c r="C27" s="56"/>
      <c r="D27" s="56"/>
      <c r="E27" s="57"/>
    </row>
    <row r="28" spans="1:5" s="54" customFormat="1" ht="18.75" customHeight="1">
      <c r="A28" s="54">
        <v>112091</v>
      </c>
      <c r="B28" s="55" t="s">
        <v>419</v>
      </c>
      <c r="C28" s="56"/>
      <c r="D28" s="56"/>
      <c r="E28" s="57"/>
    </row>
    <row r="29" spans="1:5" s="54" customFormat="1" ht="18.75" customHeight="1">
      <c r="A29" s="54">
        <v>112092</v>
      </c>
      <c r="B29" s="55" t="s">
        <v>420</v>
      </c>
      <c r="C29" s="56"/>
      <c r="D29" s="56"/>
      <c r="E29" s="57"/>
    </row>
    <row r="30" spans="1:5" s="54" customFormat="1" ht="18.75" customHeight="1">
      <c r="A30" s="54">
        <v>112093</v>
      </c>
      <c r="B30" s="55" t="s">
        <v>421</v>
      </c>
      <c r="C30" s="56"/>
      <c r="D30" s="56"/>
      <c r="E30" s="57"/>
    </row>
    <row r="31" spans="1:5" s="54" customFormat="1" ht="18.75" customHeight="1">
      <c r="A31" s="54">
        <v>112094</v>
      </c>
      <c r="B31" s="55" t="s">
        <v>422</v>
      </c>
      <c r="C31" s="56"/>
      <c r="D31" s="56"/>
      <c r="E31" s="57"/>
    </row>
    <row r="32" spans="1:5" s="54" customFormat="1" ht="18.75" customHeight="1">
      <c r="A32" s="54">
        <v>112095</v>
      </c>
      <c r="B32" s="55" t="s">
        <v>423</v>
      </c>
      <c r="C32" s="56"/>
      <c r="D32" s="56"/>
      <c r="E32" s="57"/>
    </row>
    <row r="33" spans="1:5" s="54" customFormat="1" ht="18.75" customHeight="1">
      <c r="A33" s="54">
        <v>112303</v>
      </c>
      <c r="B33" s="55"/>
      <c r="C33" s="56"/>
      <c r="D33" s="56"/>
      <c r="E33" s="57"/>
    </row>
    <row r="34" spans="1:5" s="54" customFormat="1" ht="18.75" customHeight="1">
      <c r="A34" s="54">
        <v>112304</v>
      </c>
      <c r="B34" s="55"/>
      <c r="C34" s="56"/>
      <c r="D34" s="56"/>
      <c r="E34" s="57"/>
    </row>
    <row r="35" spans="1:5" s="54" customFormat="1" ht="18.75" customHeight="1">
      <c r="A35" s="54">
        <v>112305</v>
      </c>
      <c r="B35" s="55"/>
      <c r="C35" s="56"/>
      <c r="D35" s="56"/>
      <c r="E35" s="57"/>
    </row>
    <row r="36" spans="1:5" s="54" customFormat="1" ht="18.75" customHeight="1">
      <c r="A36" s="54">
        <v>112306</v>
      </c>
      <c r="B36" s="55" t="s">
        <v>424</v>
      </c>
      <c r="C36" s="56">
        <v>463250</v>
      </c>
      <c r="D36" s="56">
        <v>463250</v>
      </c>
      <c r="E36" s="57"/>
    </row>
    <row r="37" spans="1:5" s="54" customFormat="1" ht="18.75" customHeight="1">
      <c r="A37" s="54">
        <v>112307</v>
      </c>
      <c r="B37" s="55" t="s">
        <v>60</v>
      </c>
      <c r="C37" s="56"/>
      <c r="D37" s="56"/>
      <c r="E37" s="57"/>
    </row>
    <row r="38" spans="1:5" s="54" customFormat="1" ht="18.75" customHeight="1">
      <c r="A38" s="54">
        <v>112308</v>
      </c>
      <c r="B38" s="55" t="s">
        <v>425</v>
      </c>
      <c r="C38" s="56"/>
      <c r="D38" s="56"/>
      <c r="E38" s="57"/>
    </row>
    <row r="39" spans="1:5" s="54" customFormat="1" ht="18.75" customHeight="1">
      <c r="A39" s="54">
        <v>112309</v>
      </c>
      <c r="B39" s="55" t="s">
        <v>427</v>
      </c>
      <c r="C39" s="56"/>
      <c r="D39" s="56"/>
      <c r="E39" s="57"/>
    </row>
    <row r="40" spans="1:5" s="54" customFormat="1" ht="18.75" customHeight="1">
      <c r="A40" s="54">
        <v>112310</v>
      </c>
      <c r="B40" s="55" t="s">
        <v>133</v>
      </c>
      <c r="C40" s="56"/>
      <c r="D40" s="56"/>
      <c r="E40" s="57"/>
    </row>
    <row r="41" spans="1:5" s="54" customFormat="1" ht="18.75" customHeight="1">
      <c r="A41" s="54">
        <v>112311</v>
      </c>
      <c r="B41" s="55" t="s">
        <v>134</v>
      </c>
      <c r="C41" s="56"/>
      <c r="D41" s="56"/>
      <c r="E41" s="57"/>
    </row>
    <row r="42" spans="1:5" s="54" customFormat="1" ht="18.75" customHeight="1">
      <c r="A42" s="54">
        <v>112312</v>
      </c>
      <c r="B42" s="55" t="s">
        <v>431</v>
      </c>
      <c r="C42" s="56"/>
      <c r="D42" s="56"/>
      <c r="E42" s="57"/>
    </row>
    <row r="43" spans="1:5" s="54" customFormat="1" ht="18.75" customHeight="1">
      <c r="A43" s="54">
        <v>112313</v>
      </c>
      <c r="B43" s="55" t="s">
        <v>433</v>
      </c>
      <c r="C43" s="56"/>
      <c r="D43" s="56"/>
      <c r="E43" s="57"/>
    </row>
    <row r="44" spans="1:5" s="54" customFormat="1" ht="18.75" customHeight="1">
      <c r="A44" s="54">
        <v>112314</v>
      </c>
      <c r="B44" s="55" t="s">
        <v>435</v>
      </c>
      <c r="C44" s="56"/>
      <c r="D44" s="56">
        <v>306945</v>
      </c>
      <c r="E44" s="57">
        <v>306945</v>
      </c>
    </row>
    <row r="45" spans="1:5" s="54" customFormat="1" ht="18.75" customHeight="1">
      <c r="A45" s="54">
        <v>112315</v>
      </c>
      <c r="B45" s="55" t="s">
        <v>154</v>
      </c>
      <c r="C45" s="56">
        <v>463250</v>
      </c>
      <c r="D45" s="56">
        <v>770195</v>
      </c>
      <c r="E45" s="57">
        <v>306945</v>
      </c>
    </row>
  </sheetData>
  <mergeCells count="2">
    <mergeCell ref="B2:E2"/>
    <mergeCell ref="D3:E3"/>
  </mergeCells>
  <phoneticPr fontId="10" type="noConversion"/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showZeros="0" topLeftCell="B37" workbookViewId="0">
      <selection activeCell="E49" sqref="E49"/>
    </sheetView>
  </sheetViews>
  <sheetFormatPr defaultColWidth="9" defaultRowHeight="18.75" customHeight="1"/>
  <cols>
    <col min="1" max="1" width="6.25" style="42" hidden="1" customWidth="1"/>
    <col min="2" max="2" width="61" style="42" bestFit="1" customWidth="1"/>
    <col min="3" max="3" width="14.625" style="44" customWidth="1"/>
    <col min="4" max="5" width="13.625" style="44" customWidth="1"/>
    <col min="6" max="8" width="9" style="42"/>
    <col min="9" max="9" width="28.625" style="42" customWidth="1"/>
    <col min="10" max="16384" width="9" style="42"/>
  </cols>
  <sheetData>
    <row r="2" spans="1:5" ht="18.75" customHeight="1">
      <c r="B2" s="102" t="s">
        <v>469</v>
      </c>
      <c r="C2" s="102"/>
      <c r="D2" s="102"/>
      <c r="E2" s="102"/>
    </row>
    <row r="3" spans="1:5" ht="18.75" customHeight="1">
      <c r="E3" s="46" t="s">
        <v>0</v>
      </c>
    </row>
    <row r="4" spans="1:5" s="47" customFormat="1" ht="18.75" customHeight="1">
      <c r="A4" s="52" t="s">
        <v>5</v>
      </c>
      <c r="B4" s="43" t="s">
        <v>1</v>
      </c>
      <c r="C4" s="43" t="s">
        <v>4</v>
      </c>
      <c r="D4" s="43" t="s">
        <v>328</v>
      </c>
      <c r="E4" s="43" t="s">
        <v>329</v>
      </c>
    </row>
    <row r="5" spans="1:5" ht="18.75" customHeight="1">
      <c r="A5" s="48">
        <v>12127</v>
      </c>
      <c r="B5" s="49" t="s">
        <v>349</v>
      </c>
      <c r="C5" s="50"/>
      <c r="D5" s="51"/>
      <c r="E5" s="51"/>
    </row>
    <row r="6" spans="1:5" ht="18.75" customHeight="1">
      <c r="A6" s="48">
        <v>12128</v>
      </c>
      <c r="B6" s="49" t="s">
        <v>350</v>
      </c>
      <c r="C6" s="50"/>
      <c r="D6" s="51"/>
      <c r="E6" s="51"/>
    </row>
    <row r="7" spans="1:5" ht="18.75" customHeight="1">
      <c r="A7" s="48">
        <v>12129</v>
      </c>
      <c r="B7" s="49" t="s">
        <v>351</v>
      </c>
      <c r="C7" s="50"/>
      <c r="D7" s="51"/>
      <c r="E7" s="51"/>
    </row>
    <row r="8" spans="1:5" ht="18.75" customHeight="1">
      <c r="A8" s="48">
        <v>12130</v>
      </c>
      <c r="B8" s="49" t="s">
        <v>352</v>
      </c>
      <c r="C8" s="50"/>
      <c r="D8" s="51"/>
      <c r="E8" s="51"/>
    </row>
    <row r="9" spans="1:5" ht="18.75" customHeight="1">
      <c r="A9" s="48">
        <v>12131</v>
      </c>
      <c r="B9" s="49" t="s">
        <v>353</v>
      </c>
      <c r="C9" s="50"/>
      <c r="D9" s="51"/>
      <c r="E9" s="51"/>
    </row>
    <row r="10" spans="1:5" ht="18.75" customHeight="1">
      <c r="A10" s="48">
        <v>12132</v>
      </c>
      <c r="B10" s="49" t="s">
        <v>354</v>
      </c>
      <c r="C10" s="50"/>
      <c r="D10" s="51"/>
      <c r="E10" s="51"/>
    </row>
    <row r="11" spans="1:5" ht="18.75" customHeight="1">
      <c r="A11" s="48">
        <v>12133</v>
      </c>
      <c r="B11" s="49" t="s">
        <v>355</v>
      </c>
      <c r="C11" s="50"/>
      <c r="D11" s="51"/>
      <c r="E11" s="51"/>
    </row>
    <row r="12" spans="1:5" ht="18.75" customHeight="1">
      <c r="A12" s="48">
        <v>12134</v>
      </c>
      <c r="B12" s="49" t="s">
        <v>356</v>
      </c>
      <c r="C12" s="50"/>
      <c r="D12" s="51"/>
      <c r="E12" s="51"/>
    </row>
    <row r="13" spans="1:5" ht="18.75" customHeight="1">
      <c r="A13" s="48">
        <v>12135</v>
      </c>
      <c r="B13" s="49" t="s">
        <v>357</v>
      </c>
      <c r="C13" s="50"/>
      <c r="D13" s="51"/>
      <c r="E13" s="51"/>
    </row>
    <row r="14" spans="1:5" ht="18.75" customHeight="1">
      <c r="A14" s="48">
        <v>12136</v>
      </c>
      <c r="B14" s="49" t="s">
        <v>358</v>
      </c>
      <c r="C14" s="50"/>
      <c r="D14" s="51"/>
      <c r="E14" s="51"/>
    </row>
    <row r="15" spans="1:5" ht="18.75" customHeight="1">
      <c r="A15" s="48">
        <v>12137</v>
      </c>
      <c r="B15" s="49" t="s">
        <v>359</v>
      </c>
      <c r="C15" s="50"/>
      <c r="D15" s="51"/>
      <c r="E15" s="51"/>
    </row>
    <row r="16" spans="1:5" ht="18.75" customHeight="1">
      <c r="A16" s="48">
        <v>12138</v>
      </c>
      <c r="B16" s="49" t="s">
        <v>360</v>
      </c>
      <c r="C16" s="50">
        <v>463250</v>
      </c>
      <c r="D16" s="51">
        <v>711350</v>
      </c>
      <c r="E16" s="51">
        <f>SUM(E17:E26)</f>
        <v>248100</v>
      </c>
    </row>
    <row r="17" spans="1:5" ht="18.75" customHeight="1">
      <c r="A17" s="48">
        <v>12139</v>
      </c>
      <c r="B17" s="49" t="s">
        <v>361</v>
      </c>
      <c r="C17" s="50">
        <v>452750</v>
      </c>
      <c r="D17" s="51">
        <v>452750</v>
      </c>
      <c r="E17" s="51"/>
    </row>
    <row r="18" spans="1:5" ht="18.75" customHeight="1">
      <c r="A18" s="48">
        <v>12140</v>
      </c>
      <c r="B18" s="49" t="s">
        <v>362</v>
      </c>
      <c r="C18" s="50"/>
      <c r="D18" s="51">
        <v>0</v>
      </c>
      <c r="E18" s="51"/>
    </row>
    <row r="19" spans="1:5" ht="18.75" customHeight="1">
      <c r="A19" s="48">
        <v>12141</v>
      </c>
      <c r="B19" s="49" t="s">
        <v>363</v>
      </c>
      <c r="C19" s="50"/>
      <c r="D19" s="51">
        <v>0</v>
      </c>
      <c r="E19" s="51"/>
    </row>
    <row r="20" spans="1:5" ht="18.75" customHeight="1">
      <c r="A20" s="48">
        <v>12142</v>
      </c>
      <c r="B20" s="49" t="s">
        <v>364</v>
      </c>
      <c r="C20" s="50">
        <v>6500</v>
      </c>
      <c r="D20" s="51">
        <v>6500</v>
      </c>
      <c r="E20" s="51"/>
    </row>
    <row r="21" spans="1:5" ht="18.75" customHeight="1">
      <c r="A21" s="48">
        <v>12143</v>
      </c>
      <c r="B21" s="49" t="s">
        <v>365</v>
      </c>
      <c r="C21" s="50">
        <v>4000</v>
      </c>
      <c r="D21" s="51">
        <v>4000</v>
      </c>
      <c r="E21" s="51"/>
    </row>
    <row r="22" spans="1:5" ht="18.75" customHeight="1">
      <c r="A22" s="48">
        <v>12144</v>
      </c>
      <c r="B22" s="49" t="s">
        <v>366</v>
      </c>
      <c r="C22" s="50"/>
      <c r="D22" s="51">
        <v>239100</v>
      </c>
      <c r="E22" s="51">
        <f>48000+191100</f>
        <v>239100</v>
      </c>
    </row>
    <row r="23" spans="1:5" ht="18.75" customHeight="1">
      <c r="A23" s="48">
        <v>12145</v>
      </c>
      <c r="B23" s="49" t="s">
        <v>367</v>
      </c>
      <c r="C23" s="50"/>
      <c r="D23" s="51">
        <v>9000</v>
      </c>
      <c r="E23" s="51">
        <v>9000</v>
      </c>
    </row>
    <row r="24" spans="1:5" ht="18.75" customHeight="1">
      <c r="A24" s="48">
        <v>12146</v>
      </c>
      <c r="B24" s="49" t="s">
        <v>368</v>
      </c>
      <c r="C24" s="50"/>
      <c r="D24" s="51">
        <v>0</v>
      </c>
      <c r="E24" s="51"/>
    </row>
    <row r="25" spans="1:5" ht="18.75" customHeight="1">
      <c r="A25" s="48">
        <v>12147</v>
      </c>
      <c r="B25" s="49" t="s">
        <v>369</v>
      </c>
      <c r="C25" s="50"/>
      <c r="D25" s="51">
        <v>0</v>
      </c>
      <c r="E25" s="51"/>
    </row>
    <row r="26" spans="1:5" ht="18.75" customHeight="1">
      <c r="A26" s="48">
        <v>12148</v>
      </c>
      <c r="B26" s="49" t="s">
        <v>370</v>
      </c>
      <c r="C26" s="50"/>
      <c r="D26" s="51">
        <v>0</v>
      </c>
      <c r="E26" s="51"/>
    </row>
    <row r="27" spans="1:5" ht="18.75" customHeight="1">
      <c r="A27" s="48">
        <v>12149</v>
      </c>
      <c r="B27" s="49" t="s">
        <v>371</v>
      </c>
      <c r="C27" s="50"/>
      <c r="D27" s="51">
        <v>0</v>
      </c>
      <c r="E27" s="51"/>
    </row>
    <row r="28" spans="1:5" ht="18.75" customHeight="1">
      <c r="A28" s="48">
        <v>12150</v>
      </c>
      <c r="B28" s="49" t="s">
        <v>372</v>
      </c>
      <c r="C28" s="50"/>
      <c r="D28" s="51">
        <v>0</v>
      </c>
      <c r="E28" s="51"/>
    </row>
    <row r="29" spans="1:5" ht="18.75" customHeight="1">
      <c r="A29" s="48">
        <v>12151</v>
      </c>
      <c r="B29" s="49" t="s">
        <v>373</v>
      </c>
      <c r="C29" s="50"/>
      <c r="D29" s="51">
        <v>0</v>
      </c>
      <c r="E29" s="51"/>
    </row>
    <row r="30" spans="1:5" ht="18.75" customHeight="1">
      <c r="A30" s="48">
        <v>12152</v>
      </c>
      <c r="B30" s="49" t="s">
        <v>374</v>
      </c>
      <c r="C30" s="50"/>
      <c r="D30" s="51">
        <v>0</v>
      </c>
      <c r="E30" s="51"/>
    </row>
    <row r="31" spans="1:5" ht="18.75" customHeight="1">
      <c r="A31" s="48">
        <v>12153</v>
      </c>
      <c r="B31" s="49" t="s">
        <v>375</v>
      </c>
      <c r="C31" s="50"/>
      <c r="D31" s="51">
        <v>0</v>
      </c>
      <c r="E31" s="51"/>
    </row>
    <row r="32" spans="1:5" ht="18.75" customHeight="1">
      <c r="A32" s="48">
        <v>12154</v>
      </c>
      <c r="B32" s="49" t="s">
        <v>376</v>
      </c>
      <c r="C32" s="50"/>
      <c r="D32" s="51">
        <v>0</v>
      </c>
      <c r="E32" s="51"/>
    </row>
    <row r="33" spans="1:9" ht="18.75" customHeight="1">
      <c r="A33" s="48">
        <v>12155</v>
      </c>
      <c r="B33" s="49" t="s">
        <v>377</v>
      </c>
      <c r="C33" s="50"/>
      <c r="D33" s="51">
        <v>26000</v>
      </c>
      <c r="E33" s="51">
        <v>26000</v>
      </c>
    </row>
    <row r="34" spans="1:9" ht="18.75" customHeight="1">
      <c r="A34" s="48">
        <v>12156</v>
      </c>
      <c r="B34" s="49" t="s">
        <v>378</v>
      </c>
      <c r="C34" s="50"/>
      <c r="D34" s="51">
        <v>0</v>
      </c>
      <c r="E34" s="51"/>
    </row>
    <row r="35" spans="1:9" ht="18.75" customHeight="1">
      <c r="A35" s="48">
        <v>12157</v>
      </c>
      <c r="B35" s="49" t="s">
        <v>379</v>
      </c>
      <c r="C35" s="50"/>
      <c r="D35" s="51">
        <v>0</v>
      </c>
      <c r="E35" s="51"/>
    </row>
    <row r="36" spans="1:9" ht="18.75" customHeight="1">
      <c r="A36" s="48">
        <v>12158</v>
      </c>
      <c r="B36" s="49" t="s">
        <v>380</v>
      </c>
      <c r="C36" s="50"/>
      <c r="D36" s="51">
        <v>0</v>
      </c>
      <c r="E36" s="51"/>
    </row>
    <row r="37" spans="1:9" ht="18.75" customHeight="1">
      <c r="A37" s="48">
        <v>12159</v>
      </c>
      <c r="B37" s="49" t="s">
        <v>381</v>
      </c>
      <c r="C37" s="50"/>
      <c r="D37" s="51">
        <v>0</v>
      </c>
      <c r="E37" s="51"/>
    </row>
    <row r="38" spans="1:9" ht="18.75" customHeight="1">
      <c r="A38" s="48">
        <v>12160</v>
      </c>
      <c r="B38" s="49" t="s">
        <v>382</v>
      </c>
      <c r="C38" s="50"/>
      <c r="D38" s="51">
        <v>0</v>
      </c>
      <c r="E38" s="51"/>
    </row>
    <row r="39" spans="1:9" ht="18.75" customHeight="1">
      <c r="A39" s="48">
        <v>12161</v>
      </c>
      <c r="B39" s="49" t="s">
        <v>383</v>
      </c>
      <c r="C39" s="50"/>
      <c r="D39" s="51">
        <v>0</v>
      </c>
      <c r="E39" s="51"/>
    </row>
    <row r="40" spans="1:9" ht="18.75" customHeight="1">
      <c r="A40" s="48">
        <v>12162</v>
      </c>
      <c r="B40" s="49" t="s">
        <v>384</v>
      </c>
      <c r="C40" s="50"/>
      <c r="D40" s="51">
        <v>0</v>
      </c>
      <c r="E40" s="51"/>
    </row>
    <row r="41" spans="1:9" ht="18.75" customHeight="1">
      <c r="A41" s="48">
        <v>12163</v>
      </c>
      <c r="B41" s="49" t="s">
        <v>385</v>
      </c>
      <c r="C41" s="50"/>
      <c r="D41" s="51">
        <v>26000</v>
      </c>
      <c r="E41" s="51">
        <v>26000</v>
      </c>
    </row>
    <row r="42" spans="1:9" ht="18.75" customHeight="1">
      <c r="A42" s="48">
        <v>12164</v>
      </c>
      <c r="B42" s="49" t="s">
        <v>386</v>
      </c>
      <c r="C42" s="50"/>
      <c r="D42" s="51">
        <v>0</v>
      </c>
      <c r="E42" s="51"/>
    </row>
    <row r="43" spans="1:9" ht="18.75" customHeight="1">
      <c r="A43" s="48">
        <v>12165</v>
      </c>
      <c r="B43" s="49" t="s">
        <v>387</v>
      </c>
      <c r="C43" s="50"/>
      <c r="D43" s="51">
        <v>0</v>
      </c>
      <c r="E43" s="51"/>
    </row>
    <row r="44" spans="1:9" ht="18.75" customHeight="1">
      <c r="A44" s="48">
        <v>12166</v>
      </c>
      <c r="B44" s="49" t="s">
        <v>388</v>
      </c>
      <c r="C44" s="50"/>
      <c r="D44" s="51">
        <v>0</v>
      </c>
      <c r="E44" s="51"/>
    </row>
    <row r="45" spans="1:9" ht="18.75" customHeight="1">
      <c r="A45" s="100">
        <v>12167</v>
      </c>
      <c r="B45" s="49" t="s">
        <v>389</v>
      </c>
      <c r="C45" s="50"/>
      <c r="D45" s="51">
        <v>0</v>
      </c>
      <c r="E45" s="51"/>
    </row>
    <row r="46" spans="1:9" ht="18.75" customHeight="1">
      <c r="A46" s="100">
        <v>12168</v>
      </c>
      <c r="B46" s="49" t="s">
        <v>390</v>
      </c>
      <c r="C46" s="50"/>
      <c r="D46" s="51">
        <v>0</v>
      </c>
      <c r="E46" s="51"/>
    </row>
    <row r="47" spans="1:9" ht="18.75" customHeight="1">
      <c r="A47" s="100">
        <v>12169</v>
      </c>
      <c r="B47" s="49" t="s">
        <v>391</v>
      </c>
      <c r="C47" s="50"/>
      <c r="D47" s="51">
        <v>0</v>
      </c>
      <c r="E47" s="51"/>
    </row>
    <row r="48" spans="1:9" ht="18.75" customHeight="1">
      <c r="A48" s="100">
        <v>12170</v>
      </c>
      <c r="B48" s="49" t="s">
        <v>392</v>
      </c>
      <c r="C48" s="50"/>
      <c r="D48" s="51">
        <v>0</v>
      </c>
      <c r="E48" s="51">
        <v>0</v>
      </c>
      <c r="I48" s="5" t="s">
        <v>473</v>
      </c>
    </row>
    <row r="49" spans="1:5" ht="18.75" customHeight="1">
      <c r="A49" s="100">
        <v>12171</v>
      </c>
      <c r="B49" s="49" t="s">
        <v>393</v>
      </c>
      <c r="C49" s="50"/>
      <c r="D49" s="51">
        <v>0</v>
      </c>
      <c r="E49" s="51"/>
    </row>
    <row r="50" spans="1:5" ht="18.75" customHeight="1">
      <c r="A50" s="100">
        <v>12172</v>
      </c>
      <c r="B50" s="49" t="s">
        <v>394</v>
      </c>
      <c r="C50" s="50"/>
      <c r="D50" s="51">
        <v>0</v>
      </c>
      <c r="E50" s="51"/>
    </row>
    <row r="51" spans="1:5" ht="18.75" customHeight="1">
      <c r="A51" s="100">
        <v>12173</v>
      </c>
      <c r="B51" s="97" t="s">
        <v>478</v>
      </c>
      <c r="C51" s="51">
        <f t="shared" ref="C51" si="0">SUM(C16,C5,C9,C13,C27,C33,C42,C44,C48)</f>
        <v>463250</v>
      </c>
      <c r="D51" s="51">
        <f>SUM(D16,D5,D9,D13,D27,D33,D42,D44,D48)</f>
        <v>737350</v>
      </c>
      <c r="E51" s="51">
        <f>SUM(E16,E5,E9,E13,E27,E33,E42,E44,E48)</f>
        <v>274100</v>
      </c>
    </row>
    <row r="52" spans="1:5" ht="18.75" customHeight="1">
      <c r="B52" s="48"/>
      <c r="C52" s="99"/>
      <c r="D52" s="99"/>
      <c r="E52" s="99"/>
    </row>
    <row r="53" spans="1:5" ht="34.5" customHeight="1">
      <c r="B53" s="95" t="s">
        <v>61</v>
      </c>
      <c r="C53" s="96"/>
      <c r="D53" s="96"/>
      <c r="E53" s="96">
        <v>0</v>
      </c>
    </row>
    <row r="54" spans="1:5" ht="18.75" customHeight="1">
      <c r="B54" s="95" t="s">
        <v>426</v>
      </c>
      <c r="C54" s="96"/>
      <c r="D54" s="96"/>
      <c r="E54" s="96"/>
    </row>
    <row r="55" spans="1:5" ht="18.75" customHeight="1">
      <c r="B55" s="95" t="s">
        <v>428</v>
      </c>
      <c r="C55" s="96"/>
      <c r="D55" s="96"/>
      <c r="E55" s="96"/>
    </row>
    <row r="56" spans="1:5" ht="18.75" customHeight="1">
      <c r="B56" s="95" t="s">
        <v>429</v>
      </c>
      <c r="C56" s="96"/>
      <c r="D56" s="96"/>
      <c r="E56" s="96"/>
    </row>
    <row r="57" spans="1:5" ht="18.75" customHeight="1">
      <c r="B57" s="95" t="s">
        <v>430</v>
      </c>
      <c r="C57" s="96"/>
      <c r="D57" s="96"/>
      <c r="E57" s="96"/>
    </row>
    <row r="58" spans="1:5" ht="18.75" customHeight="1">
      <c r="B58" s="95" t="s">
        <v>432</v>
      </c>
      <c r="C58" s="96"/>
      <c r="D58" s="96">
        <v>32845</v>
      </c>
      <c r="E58" s="96"/>
    </row>
    <row r="59" spans="1:5" ht="18.75" customHeight="1">
      <c r="B59" s="95" t="s">
        <v>434</v>
      </c>
      <c r="C59" s="96"/>
      <c r="D59" s="96"/>
      <c r="E59" s="96"/>
    </row>
    <row r="60" spans="1:5" ht="18.75" customHeight="1">
      <c r="B60" s="98" t="s">
        <v>477</v>
      </c>
      <c r="C60" s="99"/>
      <c r="D60" s="99">
        <f>D51+D58</f>
        <v>770195</v>
      </c>
      <c r="E60" s="99"/>
    </row>
  </sheetData>
  <mergeCells count="1">
    <mergeCell ref="B2:E2"/>
  </mergeCells>
  <phoneticPr fontId="10" type="noConversion"/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62"/>
  <sheetViews>
    <sheetView workbookViewId="0">
      <selection activeCell="C14" sqref="C14"/>
    </sheetView>
  </sheetViews>
  <sheetFormatPr defaultColWidth="8.875" defaultRowHeight="13.5"/>
  <cols>
    <col min="1" max="1" width="36.875" style="61" customWidth="1"/>
    <col min="2" max="2" width="20.125" style="61" customWidth="1"/>
    <col min="3" max="3" width="17.5" style="61" customWidth="1"/>
    <col min="4" max="5" width="16" style="61" customWidth="1"/>
    <col min="6" max="6" width="17.5" style="61" customWidth="1"/>
    <col min="7" max="8" width="16" style="61" customWidth="1"/>
    <col min="9" max="16384" width="8.875" style="61"/>
  </cols>
  <sheetData>
    <row r="1" spans="1:254" ht="24" customHeight="1">
      <c r="A1" s="113" t="s">
        <v>465</v>
      </c>
      <c r="B1" s="113"/>
      <c r="C1" s="113"/>
      <c r="D1" s="113"/>
      <c r="E1" s="113"/>
      <c r="F1" s="113"/>
      <c r="G1" s="113"/>
      <c r="H1" s="11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</row>
    <row r="2" spans="1:254" ht="14.25">
      <c r="A2" s="62" t="s">
        <v>437</v>
      </c>
      <c r="B2" s="62"/>
      <c r="C2" s="63"/>
      <c r="D2" s="63"/>
      <c r="E2" s="63"/>
      <c r="F2" s="63"/>
      <c r="G2" s="63"/>
      <c r="H2" s="64" t="s">
        <v>0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</row>
    <row r="3" spans="1:254" ht="54.95" customHeight="1">
      <c r="A3" s="65" t="s">
        <v>438</v>
      </c>
      <c r="B3" s="66" t="s">
        <v>156</v>
      </c>
      <c r="C3" s="67" t="s">
        <v>439</v>
      </c>
      <c r="D3" s="67" t="s">
        <v>440</v>
      </c>
      <c r="E3" s="67" t="s">
        <v>441</v>
      </c>
      <c r="F3" s="67" t="s">
        <v>442</v>
      </c>
      <c r="G3" s="67" t="s">
        <v>443</v>
      </c>
      <c r="H3" s="67" t="s">
        <v>444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ht="24.95" customHeight="1">
      <c r="A4" s="68" t="s">
        <v>470</v>
      </c>
      <c r="B4" s="69">
        <f t="shared" ref="B4" si="0">SUM(C4:H4)</f>
        <v>217148</v>
      </c>
      <c r="C4" s="69">
        <v>72101</v>
      </c>
      <c r="D4" s="69">
        <v>-1222</v>
      </c>
      <c r="E4" s="69">
        <v>70417</v>
      </c>
      <c r="F4" s="69">
        <v>67890</v>
      </c>
      <c r="G4" s="69">
        <v>2253</v>
      </c>
      <c r="H4" s="69">
        <v>5709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54" ht="24.95" customHeight="1">
      <c r="A5" s="70" t="s">
        <v>445</v>
      </c>
      <c r="B5" s="71">
        <f t="shared" ref="B5:H5" si="1">SUM(B6:B11)</f>
        <v>202645</v>
      </c>
      <c r="C5" s="71">
        <f t="shared" si="1"/>
        <v>30020</v>
      </c>
      <c r="D5" s="71">
        <f t="shared" si="1"/>
        <v>67331</v>
      </c>
      <c r="E5" s="71">
        <f t="shared" si="1"/>
        <v>33616</v>
      </c>
      <c r="F5" s="71">
        <f t="shared" si="1"/>
        <v>68606</v>
      </c>
      <c r="G5" s="71">
        <f t="shared" si="1"/>
        <v>723</v>
      </c>
      <c r="H5" s="71">
        <f t="shared" si="1"/>
        <v>2349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</row>
    <row r="6" spans="1:254" ht="24.95" customHeight="1">
      <c r="A6" s="72" t="s">
        <v>446</v>
      </c>
      <c r="B6" s="69">
        <f t="shared" ref="B6" si="2">SUM(C6:H6)</f>
        <v>98580</v>
      </c>
      <c r="C6" s="69">
        <v>9755</v>
      </c>
      <c r="D6" s="69">
        <v>33223</v>
      </c>
      <c r="E6" s="69">
        <v>29491</v>
      </c>
      <c r="F6" s="69">
        <v>23407</v>
      </c>
      <c r="G6" s="69">
        <v>674</v>
      </c>
      <c r="H6" s="69">
        <v>2030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</row>
    <row r="7" spans="1:254" ht="24.95" customHeight="1">
      <c r="A7" s="73" t="s">
        <v>447</v>
      </c>
      <c r="B7" s="69">
        <f>SUM(C7:H7)</f>
        <v>99745</v>
      </c>
      <c r="C7" s="69">
        <v>19483</v>
      </c>
      <c r="D7" s="69">
        <v>33008</v>
      </c>
      <c r="E7" s="69">
        <v>2635</v>
      </c>
      <c r="F7" s="69">
        <v>44619</v>
      </c>
      <c r="G7" s="69"/>
      <c r="H7" s="69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</row>
    <row r="8" spans="1:254" ht="24.95" customHeight="1">
      <c r="A8" s="73" t="s">
        <v>448</v>
      </c>
      <c r="B8" s="69">
        <f>SUM(C8:H8)</f>
        <v>3036</v>
      </c>
      <c r="C8" s="69">
        <v>757</v>
      </c>
      <c r="D8" s="69">
        <v>100</v>
      </c>
      <c r="E8" s="69">
        <v>1400</v>
      </c>
      <c r="F8" s="69">
        <v>580</v>
      </c>
      <c r="G8" s="69">
        <v>49</v>
      </c>
      <c r="H8" s="69">
        <v>150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</row>
    <row r="9" spans="1:254" ht="24.95" customHeight="1">
      <c r="A9" s="73" t="s">
        <v>449</v>
      </c>
      <c r="B9" s="69">
        <f>SUM(C9:H9)</f>
        <v>1082</v>
      </c>
      <c r="C9" s="69">
        <v>5</v>
      </c>
      <c r="D9" s="69">
        <v>1000</v>
      </c>
      <c r="E9" s="69">
        <v>70</v>
      </c>
      <c r="F9" s="69"/>
      <c r="G9" s="69"/>
      <c r="H9" s="69">
        <v>7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</row>
    <row r="10" spans="1:254" ht="24.95" customHeight="1">
      <c r="A10" s="73" t="s">
        <v>450</v>
      </c>
      <c r="B10" s="69">
        <f>SUM(C10:H10)</f>
        <v>162</v>
      </c>
      <c r="C10" s="69"/>
      <c r="D10" s="69"/>
      <c r="E10" s="69"/>
      <c r="F10" s="69"/>
      <c r="G10" s="69"/>
      <c r="H10" s="69">
        <v>162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</row>
    <row r="11" spans="1:254" ht="24.95" customHeight="1">
      <c r="A11" s="73" t="s">
        <v>451</v>
      </c>
      <c r="B11" s="69">
        <f>SUM(C11:H11)</f>
        <v>40</v>
      </c>
      <c r="C11" s="69">
        <v>20</v>
      </c>
      <c r="D11" s="69"/>
      <c r="E11" s="69">
        <v>20</v>
      </c>
      <c r="F11" s="69"/>
      <c r="G11" s="69"/>
      <c r="H11" s="69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</row>
    <row r="12" spans="1:254" ht="24.95" customHeight="1">
      <c r="A12" s="74" t="s">
        <v>452</v>
      </c>
      <c r="B12" s="71">
        <f>SUM(B13:B22)</f>
        <v>183421</v>
      </c>
      <c r="C12" s="71">
        <f t="shared" ref="C12" si="3">SUM(C13:C22)</f>
        <v>19996</v>
      </c>
      <c r="D12" s="71">
        <f>SUM(D13:D22)</f>
        <v>67331</v>
      </c>
      <c r="E12" s="71">
        <f>SUM(E13:E22)</f>
        <v>27635</v>
      </c>
      <c r="F12" s="71">
        <f>SUM(F13:F22)</f>
        <v>65312</v>
      </c>
      <c r="G12" s="71">
        <f>SUM(G13:G22)</f>
        <v>785</v>
      </c>
      <c r="H12" s="71">
        <f>SUM(H13:H22)</f>
        <v>2362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</row>
    <row r="13" spans="1:254" ht="24.95" customHeight="1">
      <c r="A13" s="72" t="s">
        <v>453</v>
      </c>
      <c r="B13" s="69">
        <f>SUM(C13:H13)</f>
        <v>175761</v>
      </c>
      <c r="C13" s="69">
        <v>19636</v>
      </c>
      <c r="D13" s="69">
        <v>66881</v>
      </c>
      <c r="E13" s="69">
        <v>27540</v>
      </c>
      <c r="F13" s="69">
        <v>60923</v>
      </c>
      <c r="G13" s="69">
        <v>159</v>
      </c>
      <c r="H13" s="69">
        <v>622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</row>
    <row r="14" spans="1:254" ht="24.95" customHeight="1">
      <c r="A14" s="72" t="s">
        <v>454</v>
      </c>
      <c r="B14" s="69">
        <f t="shared" ref="B14:B22" si="4">SUM(C14:H14)</f>
        <v>354</v>
      </c>
      <c r="C14" s="69">
        <v>354</v>
      </c>
      <c r="D14" s="69"/>
      <c r="E14" s="69"/>
      <c r="F14" s="69"/>
      <c r="G14" s="69"/>
      <c r="H14" s="6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</row>
    <row r="15" spans="1:254" ht="24.95" customHeight="1">
      <c r="A15" s="73" t="s">
        <v>455</v>
      </c>
      <c r="B15" s="69">
        <f t="shared" si="4"/>
        <v>400</v>
      </c>
      <c r="C15" s="69">
        <v>5</v>
      </c>
      <c r="D15" s="69">
        <v>300</v>
      </c>
      <c r="E15" s="69">
        <v>95</v>
      </c>
      <c r="F15" s="69"/>
      <c r="G15" s="69"/>
      <c r="H15" s="6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</row>
    <row r="16" spans="1:254" ht="24.95" customHeight="1">
      <c r="A16" s="73" t="s">
        <v>456</v>
      </c>
      <c r="B16" s="69">
        <f t="shared" si="4"/>
        <v>78</v>
      </c>
      <c r="C16" s="69"/>
      <c r="D16" s="69"/>
      <c r="E16" s="69"/>
      <c r="F16" s="69"/>
      <c r="G16" s="69"/>
      <c r="H16" s="69">
        <v>78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</row>
    <row r="17" spans="1:254" ht="24.95" customHeight="1">
      <c r="A17" s="73" t="s">
        <v>457</v>
      </c>
      <c r="B17" s="69">
        <f t="shared" si="4"/>
        <v>900</v>
      </c>
      <c r="C17" s="69"/>
      <c r="D17" s="69"/>
      <c r="E17" s="69"/>
      <c r="F17" s="69"/>
      <c r="G17" s="69"/>
      <c r="H17" s="69">
        <v>900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</row>
    <row r="18" spans="1:254" ht="24.95" customHeight="1">
      <c r="A18" s="73" t="s">
        <v>458</v>
      </c>
      <c r="B18" s="69">
        <f t="shared" si="4"/>
        <v>4389</v>
      </c>
      <c r="C18" s="69"/>
      <c r="D18" s="69"/>
      <c r="E18" s="69"/>
      <c r="F18" s="69">
        <v>4389</v>
      </c>
      <c r="G18" s="69"/>
      <c r="H18" s="6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</row>
    <row r="19" spans="1:254" ht="24.95" customHeight="1">
      <c r="A19" s="73" t="s">
        <v>459</v>
      </c>
      <c r="B19" s="69">
        <f t="shared" si="4"/>
        <v>20</v>
      </c>
      <c r="C19" s="69"/>
      <c r="D19" s="69"/>
      <c r="E19" s="69"/>
      <c r="F19" s="69"/>
      <c r="G19" s="69">
        <v>20</v>
      </c>
      <c r="H19" s="6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</row>
    <row r="20" spans="1:254" ht="24.95" customHeight="1">
      <c r="A20" s="73" t="s">
        <v>460</v>
      </c>
      <c r="B20" s="69">
        <f t="shared" si="4"/>
        <v>212</v>
      </c>
      <c r="C20" s="69"/>
      <c r="D20" s="69"/>
      <c r="E20" s="69"/>
      <c r="F20" s="69"/>
      <c r="G20" s="69">
        <v>50</v>
      </c>
      <c r="H20" s="69">
        <v>162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</row>
    <row r="21" spans="1:254" ht="24.95" customHeight="1">
      <c r="A21" s="73" t="s">
        <v>461</v>
      </c>
      <c r="B21" s="69">
        <f t="shared" si="4"/>
        <v>500</v>
      </c>
      <c r="C21" s="69"/>
      <c r="D21" s="69"/>
      <c r="E21" s="69"/>
      <c r="F21" s="69"/>
      <c r="G21" s="69"/>
      <c r="H21" s="69">
        <v>500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</row>
    <row r="22" spans="1:254" ht="24.95" customHeight="1">
      <c r="A22" s="75" t="s">
        <v>462</v>
      </c>
      <c r="B22" s="69">
        <f t="shared" si="4"/>
        <v>807</v>
      </c>
      <c r="C22" s="76">
        <v>1</v>
      </c>
      <c r="D22" s="76">
        <v>150</v>
      </c>
      <c r="E22" s="76"/>
      <c r="F22" s="76"/>
      <c r="G22" s="76">
        <v>556</v>
      </c>
      <c r="H22" s="76">
        <v>100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</row>
    <row r="23" spans="1:254" ht="24.95" customHeight="1">
      <c r="A23" s="77" t="s">
        <v>463</v>
      </c>
      <c r="B23" s="78">
        <f>B5-B12</f>
        <v>19224</v>
      </c>
      <c r="C23" s="78">
        <f t="shared" ref="C23" si="5">C5-C12</f>
        <v>10024</v>
      </c>
      <c r="D23" s="78">
        <f>D5-D12</f>
        <v>0</v>
      </c>
      <c r="E23" s="78">
        <f>E5-E12</f>
        <v>5981</v>
      </c>
      <c r="F23" s="78">
        <f>F5-F12</f>
        <v>3294</v>
      </c>
      <c r="G23" s="78">
        <f>G5-G12</f>
        <v>-62</v>
      </c>
      <c r="H23" s="78">
        <f>H5-H12</f>
        <v>-13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</row>
    <row r="24" spans="1:254" ht="33.950000000000003" customHeight="1">
      <c r="A24" s="79" t="s">
        <v>464</v>
      </c>
      <c r="B24" s="80">
        <f>B4+B23</f>
        <v>236372</v>
      </c>
      <c r="C24" s="80">
        <f t="shared" ref="C24" si="6">C4+C23</f>
        <v>82125</v>
      </c>
      <c r="D24" s="80">
        <f>D4+D23</f>
        <v>-1222</v>
      </c>
      <c r="E24" s="80">
        <f>E4+E23</f>
        <v>76398</v>
      </c>
      <c r="F24" s="80">
        <f>F4+F23</f>
        <v>71184</v>
      </c>
      <c r="G24" s="80">
        <f>G4+G23</f>
        <v>2191</v>
      </c>
      <c r="H24" s="80">
        <f>H4+H23</f>
        <v>5696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</row>
    <row r="25" spans="1:254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</row>
    <row r="26" spans="1:254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</row>
    <row r="27" spans="1:254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</row>
    <row r="28" spans="1:254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  <c r="IL28" s="60"/>
      <c r="IM28" s="60"/>
      <c r="IN28" s="60"/>
      <c r="IO28" s="60"/>
      <c r="IP28" s="60"/>
      <c r="IQ28" s="60"/>
      <c r="IR28" s="60"/>
      <c r="IS28" s="60"/>
      <c r="IT28" s="60"/>
    </row>
    <row r="29" spans="1:254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</row>
    <row r="30" spans="1:254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</row>
    <row r="31" spans="1:254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</row>
    <row r="32" spans="1:254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</row>
    <row r="33" spans="1:254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</row>
    <row r="34" spans="1:254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</row>
    <row r="35" spans="1:254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</row>
    <row r="36" spans="1:254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</row>
    <row r="37" spans="1:254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</row>
    <row r="38" spans="1:254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</row>
    <row r="39" spans="1:254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</row>
    <row r="40" spans="1:254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</row>
    <row r="41" spans="1:254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</row>
    <row r="42" spans="1:254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</row>
    <row r="43" spans="1:254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</row>
    <row r="44" spans="1:254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</row>
    <row r="45" spans="1:254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</row>
    <row r="46" spans="1:254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</row>
    <row r="47" spans="1:254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</row>
    <row r="48" spans="1:254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</row>
    <row r="49" spans="1:254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</row>
    <row r="50" spans="1:254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</row>
    <row r="51" spans="1:254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</row>
    <row r="52" spans="1:254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</row>
    <row r="53" spans="1:254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</row>
    <row r="54" spans="1:25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</row>
    <row r="55" spans="1:254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</row>
    <row r="56" spans="1:254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</row>
    <row r="57" spans="1:254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</row>
    <row r="58" spans="1:254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</row>
    <row r="59" spans="1:254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</row>
    <row r="60" spans="1:254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</row>
    <row r="61" spans="1:254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</row>
    <row r="62" spans="1:254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</row>
    <row r="63" spans="1:254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</row>
    <row r="64" spans="1:254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</row>
    <row r="65" spans="1:254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</row>
    <row r="66" spans="1:254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  <c r="GS66" s="60"/>
      <c r="GT66" s="60"/>
      <c r="GU66" s="60"/>
      <c r="GV66" s="60"/>
      <c r="GW66" s="60"/>
      <c r="GX66" s="60"/>
      <c r="GY66" s="60"/>
      <c r="GZ66" s="60"/>
      <c r="HA66" s="60"/>
      <c r="HB66" s="60"/>
      <c r="HC66" s="60"/>
      <c r="HD66" s="60"/>
      <c r="HE66" s="60"/>
      <c r="HF66" s="60"/>
      <c r="HG66" s="60"/>
      <c r="HH66" s="60"/>
      <c r="HI66" s="60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</row>
    <row r="67" spans="1:25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</row>
    <row r="68" spans="1:25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60"/>
      <c r="GW68" s="60"/>
      <c r="GX68" s="60"/>
      <c r="GY68" s="60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</row>
    <row r="69" spans="1:254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</row>
    <row r="70" spans="1:254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</row>
    <row r="71" spans="1:254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</row>
    <row r="72" spans="1:254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</row>
    <row r="73" spans="1:254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</row>
    <row r="74" spans="1:254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  <c r="HD74" s="60"/>
      <c r="HE74" s="60"/>
      <c r="HF74" s="60"/>
      <c r="HG74" s="60"/>
      <c r="HH74" s="60"/>
      <c r="HI74" s="60"/>
      <c r="HJ74" s="60"/>
      <c r="HK74" s="60"/>
      <c r="HL74" s="60"/>
      <c r="HM74" s="60"/>
      <c r="HN74" s="60"/>
      <c r="HO74" s="60"/>
      <c r="HP74" s="60"/>
      <c r="HQ74" s="60"/>
      <c r="HR74" s="60"/>
      <c r="HS74" s="60"/>
      <c r="HT74" s="60"/>
      <c r="HU74" s="60"/>
      <c r="HV74" s="60"/>
      <c r="HW74" s="60"/>
      <c r="HX74" s="60"/>
      <c r="HY74" s="60"/>
      <c r="HZ74" s="60"/>
      <c r="IA74" s="60"/>
      <c r="IB74" s="60"/>
      <c r="IC74" s="60"/>
      <c r="ID74" s="60"/>
      <c r="IE74" s="60"/>
      <c r="IF74" s="60"/>
      <c r="IG74" s="60"/>
      <c r="IH74" s="60"/>
      <c r="II74" s="60"/>
      <c r="IJ74" s="60"/>
      <c r="IK74" s="60"/>
      <c r="IL74" s="60"/>
      <c r="IM74" s="60"/>
      <c r="IN74" s="60"/>
      <c r="IO74" s="60"/>
      <c r="IP74" s="60"/>
      <c r="IQ74" s="60"/>
      <c r="IR74" s="60"/>
      <c r="IS74" s="60"/>
      <c r="IT74" s="60"/>
    </row>
    <row r="75" spans="1:254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</row>
    <row r="76" spans="1:254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  <c r="HD76" s="60"/>
      <c r="HE76" s="60"/>
      <c r="HF76" s="60"/>
      <c r="HG76" s="60"/>
      <c r="HH76" s="60"/>
      <c r="HI76" s="60"/>
      <c r="HJ76" s="60"/>
      <c r="HK76" s="60"/>
      <c r="HL76" s="60"/>
      <c r="HM76" s="60"/>
      <c r="HN76" s="60"/>
      <c r="HO76" s="60"/>
      <c r="HP76" s="60"/>
      <c r="HQ76" s="60"/>
      <c r="HR76" s="60"/>
      <c r="HS76" s="60"/>
      <c r="HT76" s="60"/>
      <c r="HU76" s="60"/>
      <c r="HV76" s="60"/>
      <c r="HW76" s="60"/>
      <c r="HX76" s="60"/>
      <c r="HY76" s="60"/>
      <c r="HZ76" s="60"/>
      <c r="IA76" s="60"/>
      <c r="IB76" s="60"/>
      <c r="IC76" s="60"/>
      <c r="ID76" s="60"/>
      <c r="IE76" s="60"/>
      <c r="IF76" s="60"/>
      <c r="IG76" s="60"/>
      <c r="IH76" s="60"/>
      <c r="II76" s="60"/>
      <c r="IJ76" s="60"/>
      <c r="IK76" s="60"/>
      <c r="IL76" s="60"/>
      <c r="IM76" s="60"/>
      <c r="IN76" s="60"/>
      <c r="IO76" s="60"/>
      <c r="IP76" s="60"/>
      <c r="IQ76" s="60"/>
      <c r="IR76" s="60"/>
      <c r="IS76" s="60"/>
      <c r="IT76" s="60"/>
    </row>
    <row r="77" spans="1:254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B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</row>
    <row r="78" spans="1:254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  <c r="HD78" s="60"/>
      <c r="HE78" s="60"/>
      <c r="HF78" s="60"/>
      <c r="HG78" s="60"/>
      <c r="HH78" s="60"/>
      <c r="HI78" s="60"/>
      <c r="HJ78" s="60"/>
      <c r="HK78" s="60"/>
      <c r="HL78" s="60"/>
      <c r="HM78" s="60"/>
      <c r="HN78" s="60"/>
      <c r="HO78" s="60"/>
      <c r="HP78" s="60"/>
      <c r="HQ78" s="60"/>
      <c r="HR78" s="60"/>
      <c r="HS78" s="60"/>
      <c r="HT78" s="60"/>
      <c r="HU78" s="60"/>
      <c r="HV78" s="60"/>
      <c r="HW78" s="60"/>
      <c r="HX78" s="60"/>
      <c r="HY78" s="60"/>
      <c r="HZ78" s="60"/>
      <c r="IA78" s="60"/>
      <c r="IB78" s="60"/>
      <c r="IC78" s="60"/>
      <c r="ID78" s="60"/>
      <c r="IE78" s="60"/>
      <c r="IF78" s="60"/>
      <c r="IG78" s="60"/>
      <c r="IH78" s="60"/>
      <c r="II78" s="60"/>
      <c r="IJ78" s="60"/>
      <c r="IK78" s="60"/>
      <c r="IL78" s="60"/>
      <c r="IM78" s="60"/>
      <c r="IN78" s="60"/>
      <c r="IO78" s="60"/>
      <c r="IP78" s="60"/>
      <c r="IQ78" s="60"/>
      <c r="IR78" s="60"/>
      <c r="IS78" s="60"/>
      <c r="IT78" s="60"/>
    </row>
    <row r="79" spans="1:254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</row>
    <row r="80" spans="1:254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  <c r="HD80" s="60"/>
      <c r="HE80" s="60"/>
      <c r="HF80" s="60"/>
      <c r="HG80" s="60"/>
      <c r="HH80" s="60"/>
      <c r="HI80" s="60"/>
      <c r="HJ80" s="60"/>
      <c r="HK80" s="60"/>
      <c r="HL80" s="60"/>
      <c r="HM80" s="60"/>
      <c r="HN80" s="60"/>
      <c r="HO80" s="60"/>
      <c r="HP80" s="60"/>
      <c r="HQ80" s="60"/>
      <c r="HR80" s="60"/>
      <c r="HS80" s="60"/>
      <c r="HT80" s="60"/>
      <c r="HU80" s="60"/>
      <c r="HV80" s="60"/>
      <c r="HW80" s="60"/>
      <c r="HX80" s="60"/>
      <c r="HY80" s="60"/>
      <c r="HZ80" s="60"/>
      <c r="IA80" s="60"/>
      <c r="IB80" s="60"/>
      <c r="IC80" s="60"/>
      <c r="ID80" s="60"/>
      <c r="IE80" s="60"/>
      <c r="IF80" s="60"/>
      <c r="IG80" s="60"/>
      <c r="IH80" s="60"/>
      <c r="II80" s="60"/>
      <c r="IJ80" s="60"/>
      <c r="IK80" s="60"/>
      <c r="IL80" s="60"/>
      <c r="IM80" s="60"/>
      <c r="IN80" s="60"/>
      <c r="IO80" s="60"/>
      <c r="IP80" s="60"/>
      <c r="IQ80" s="60"/>
      <c r="IR80" s="60"/>
      <c r="IS80" s="60"/>
      <c r="IT80" s="60"/>
    </row>
    <row r="81" spans="1:254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</row>
    <row r="82" spans="1:254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</row>
    <row r="83" spans="1:254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</row>
    <row r="84" spans="1:254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</row>
    <row r="85" spans="1:254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</row>
    <row r="86" spans="1:254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  <c r="HD86" s="60"/>
      <c r="HE86" s="60"/>
      <c r="HF86" s="60"/>
      <c r="HG86" s="60"/>
      <c r="HH86" s="60"/>
      <c r="HI86" s="60"/>
      <c r="HJ86" s="60"/>
      <c r="HK86" s="60"/>
      <c r="HL86" s="60"/>
      <c r="HM86" s="60"/>
      <c r="HN86" s="60"/>
      <c r="HO86" s="60"/>
      <c r="HP86" s="60"/>
      <c r="HQ86" s="60"/>
      <c r="HR86" s="60"/>
      <c r="HS86" s="60"/>
      <c r="HT86" s="60"/>
      <c r="HU86" s="60"/>
      <c r="HV86" s="60"/>
      <c r="HW86" s="60"/>
      <c r="HX86" s="60"/>
      <c r="HY86" s="60"/>
      <c r="HZ86" s="60"/>
      <c r="IA86" s="60"/>
      <c r="IB86" s="60"/>
      <c r="IC86" s="60"/>
      <c r="ID86" s="60"/>
      <c r="IE86" s="60"/>
      <c r="IF86" s="60"/>
      <c r="IG86" s="60"/>
      <c r="IH86" s="60"/>
      <c r="II86" s="60"/>
      <c r="IJ86" s="60"/>
      <c r="IK86" s="60"/>
      <c r="IL86" s="60"/>
      <c r="IM86" s="60"/>
      <c r="IN86" s="60"/>
      <c r="IO86" s="60"/>
      <c r="IP86" s="60"/>
      <c r="IQ86" s="60"/>
      <c r="IR86" s="60"/>
      <c r="IS86" s="60"/>
      <c r="IT86" s="60"/>
    </row>
    <row r="87" spans="1:254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</row>
    <row r="88" spans="1:254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  <c r="HD88" s="60"/>
      <c r="HE88" s="60"/>
      <c r="HF88" s="60"/>
      <c r="HG88" s="60"/>
      <c r="HH88" s="60"/>
      <c r="HI88" s="60"/>
      <c r="HJ88" s="60"/>
      <c r="HK88" s="60"/>
      <c r="HL88" s="60"/>
      <c r="HM88" s="60"/>
      <c r="HN88" s="60"/>
      <c r="HO88" s="60"/>
      <c r="HP88" s="60"/>
      <c r="HQ88" s="60"/>
      <c r="HR88" s="60"/>
      <c r="HS88" s="60"/>
      <c r="HT88" s="60"/>
      <c r="HU88" s="60"/>
      <c r="HV88" s="60"/>
      <c r="HW88" s="60"/>
      <c r="HX88" s="60"/>
      <c r="HY88" s="60"/>
      <c r="HZ88" s="60"/>
      <c r="IA88" s="60"/>
      <c r="IB88" s="60"/>
      <c r="IC88" s="60"/>
      <c r="ID88" s="60"/>
      <c r="IE88" s="60"/>
      <c r="IF88" s="60"/>
      <c r="IG88" s="60"/>
      <c r="IH88" s="60"/>
      <c r="II88" s="60"/>
      <c r="IJ88" s="60"/>
      <c r="IK88" s="60"/>
      <c r="IL88" s="60"/>
      <c r="IM88" s="60"/>
      <c r="IN88" s="60"/>
      <c r="IO88" s="60"/>
      <c r="IP88" s="60"/>
      <c r="IQ88" s="60"/>
      <c r="IR88" s="60"/>
      <c r="IS88" s="60"/>
      <c r="IT88" s="60"/>
    </row>
    <row r="89" spans="1:254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</row>
    <row r="90" spans="1:254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60"/>
      <c r="EN90" s="60"/>
      <c r="EO90" s="60"/>
      <c r="EP90" s="60"/>
      <c r="EQ90" s="60"/>
      <c r="ER90" s="60"/>
      <c r="ES90" s="60"/>
      <c r="ET90" s="60"/>
      <c r="EU90" s="60"/>
      <c r="EV90" s="60"/>
      <c r="EW90" s="60"/>
      <c r="EX90" s="60"/>
      <c r="EY90" s="60"/>
      <c r="EZ90" s="60"/>
      <c r="FA90" s="60"/>
      <c r="FB90" s="60"/>
      <c r="FC90" s="60"/>
      <c r="FD90" s="60"/>
      <c r="FE90" s="60"/>
      <c r="FF90" s="60"/>
      <c r="FG90" s="60"/>
      <c r="FH90" s="60"/>
      <c r="FI90" s="60"/>
      <c r="FJ90" s="60"/>
      <c r="FK90" s="60"/>
      <c r="FL90" s="60"/>
      <c r="FM90" s="60"/>
      <c r="FN90" s="60"/>
      <c r="FO90" s="60"/>
      <c r="FP90" s="60"/>
      <c r="FQ90" s="60"/>
      <c r="FR90" s="60"/>
      <c r="FS90" s="60"/>
      <c r="FT90" s="60"/>
      <c r="FU90" s="60"/>
      <c r="FV90" s="60"/>
      <c r="FW90" s="60"/>
      <c r="FX90" s="60"/>
      <c r="FY90" s="60"/>
      <c r="FZ90" s="60"/>
      <c r="GA90" s="60"/>
      <c r="GB90" s="60"/>
      <c r="GC90" s="60"/>
      <c r="GD90" s="60"/>
      <c r="GE90" s="60"/>
      <c r="GF90" s="60"/>
      <c r="GG90" s="60"/>
      <c r="GH90" s="60"/>
      <c r="GI90" s="60"/>
      <c r="GJ90" s="60"/>
      <c r="GK90" s="60"/>
      <c r="GL90" s="60"/>
      <c r="GM90" s="60"/>
      <c r="GN90" s="60"/>
      <c r="GO90" s="60"/>
      <c r="GP90" s="60"/>
      <c r="GQ90" s="60"/>
      <c r="GR90" s="60"/>
      <c r="GS90" s="60"/>
      <c r="GT90" s="60"/>
      <c r="GU90" s="60"/>
      <c r="GV90" s="60"/>
      <c r="GW90" s="60"/>
      <c r="GX90" s="60"/>
      <c r="GY90" s="60"/>
      <c r="GZ90" s="60"/>
      <c r="HA90" s="60"/>
      <c r="HB90" s="60"/>
      <c r="HC90" s="60"/>
      <c r="HD90" s="60"/>
      <c r="HE90" s="60"/>
      <c r="HF90" s="60"/>
      <c r="HG90" s="60"/>
      <c r="HH90" s="60"/>
      <c r="HI90" s="60"/>
      <c r="HJ90" s="60"/>
      <c r="HK90" s="60"/>
      <c r="HL90" s="60"/>
      <c r="HM90" s="60"/>
      <c r="HN90" s="60"/>
      <c r="HO90" s="60"/>
      <c r="HP90" s="60"/>
      <c r="HQ90" s="60"/>
      <c r="HR90" s="60"/>
      <c r="HS90" s="60"/>
      <c r="HT90" s="60"/>
      <c r="HU90" s="60"/>
      <c r="HV90" s="60"/>
      <c r="HW90" s="60"/>
      <c r="HX90" s="60"/>
      <c r="HY90" s="60"/>
      <c r="HZ90" s="60"/>
      <c r="IA90" s="60"/>
      <c r="IB90" s="60"/>
      <c r="IC90" s="60"/>
      <c r="ID90" s="60"/>
      <c r="IE90" s="60"/>
      <c r="IF90" s="60"/>
      <c r="IG90" s="60"/>
      <c r="IH90" s="60"/>
      <c r="II90" s="60"/>
      <c r="IJ90" s="60"/>
      <c r="IK90" s="60"/>
      <c r="IL90" s="60"/>
      <c r="IM90" s="60"/>
      <c r="IN90" s="60"/>
      <c r="IO90" s="60"/>
      <c r="IP90" s="60"/>
      <c r="IQ90" s="60"/>
      <c r="IR90" s="60"/>
      <c r="IS90" s="60"/>
      <c r="IT90" s="60"/>
    </row>
    <row r="91" spans="1:254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</row>
    <row r="92" spans="1:254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60"/>
      <c r="HR92" s="60"/>
      <c r="HS92" s="60"/>
      <c r="HT92" s="60"/>
      <c r="HU92" s="60"/>
      <c r="HV92" s="60"/>
      <c r="HW92" s="60"/>
      <c r="HX92" s="60"/>
      <c r="HY92" s="60"/>
      <c r="HZ92" s="60"/>
      <c r="IA92" s="60"/>
      <c r="IB92" s="60"/>
      <c r="IC92" s="60"/>
      <c r="ID92" s="60"/>
      <c r="IE92" s="60"/>
      <c r="IF92" s="60"/>
      <c r="IG92" s="60"/>
      <c r="IH92" s="60"/>
      <c r="II92" s="60"/>
      <c r="IJ92" s="60"/>
      <c r="IK92" s="60"/>
      <c r="IL92" s="60"/>
      <c r="IM92" s="60"/>
      <c r="IN92" s="60"/>
      <c r="IO92" s="60"/>
      <c r="IP92" s="60"/>
      <c r="IQ92" s="60"/>
      <c r="IR92" s="60"/>
      <c r="IS92" s="60"/>
      <c r="IT92" s="60"/>
    </row>
    <row r="93" spans="1:254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B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</row>
    <row r="94" spans="1:254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  <c r="HD94" s="60"/>
      <c r="HE94" s="60"/>
      <c r="HF94" s="60"/>
      <c r="HG94" s="60"/>
      <c r="HH94" s="60"/>
      <c r="HI94" s="60"/>
      <c r="HJ94" s="60"/>
      <c r="HK94" s="60"/>
      <c r="HL94" s="60"/>
      <c r="HM94" s="60"/>
      <c r="HN94" s="60"/>
      <c r="HO94" s="60"/>
      <c r="HP94" s="60"/>
      <c r="HQ94" s="60"/>
      <c r="HR94" s="60"/>
      <c r="HS94" s="60"/>
      <c r="HT94" s="60"/>
      <c r="HU94" s="60"/>
      <c r="HV94" s="60"/>
      <c r="HW94" s="60"/>
      <c r="HX94" s="60"/>
      <c r="HY94" s="60"/>
      <c r="HZ94" s="60"/>
      <c r="IA94" s="60"/>
      <c r="IB94" s="60"/>
      <c r="IC94" s="60"/>
      <c r="ID94" s="60"/>
      <c r="IE94" s="60"/>
      <c r="IF94" s="60"/>
      <c r="IG94" s="60"/>
      <c r="IH94" s="60"/>
      <c r="II94" s="60"/>
      <c r="IJ94" s="60"/>
      <c r="IK94" s="60"/>
      <c r="IL94" s="60"/>
      <c r="IM94" s="60"/>
      <c r="IN94" s="60"/>
      <c r="IO94" s="60"/>
      <c r="IP94" s="60"/>
      <c r="IQ94" s="60"/>
      <c r="IR94" s="60"/>
      <c r="IS94" s="60"/>
      <c r="IT94" s="60"/>
    </row>
    <row r="95" spans="1:254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</row>
    <row r="96" spans="1:254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  <c r="HD96" s="60"/>
      <c r="HE96" s="60"/>
      <c r="HF96" s="60"/>
      <c r="HG96" s="60"/>
      <c r="HH96" s="60"/>
      <c r="HI96" s="60"/>
      <c r="HJ96" s="60"/>
      <c r="HK96" s="60"/>
      <c r="HL96" s="60"/>
      <c r="HM96" s="60"/>
      <c r="HN96" s="60"/>
      <c r="HO96" s="60"/>
      <c r="HP96" s="60"/>
      <c r="HQ96" s="60"/>
      <c r="HR96" s="60"/>
      <c r="HS96" s="60"/>
      <c r="HT96" s="60"/>
      <c r="HU96" s="60"/>
      <c r="HV96" s="60"/>
      <c r="HW96" s="60"/>
      <c r="HX96" s="60"/>
      <c r="HY96" s="60"/>
      <c r="HZ96" s="60"/>
      <c r="IA96" s="60"/>
      <c r="IB96" s="60"/>
      <c r="IC96" s="60"/>
      <c r="ID96" s="60"/>
      <c r="IE96" s="60"/>
      <c r="IF96" s="60"/>
      <c r="IG96" s="60"/>
      <c r="IH96" s="60"/>
      <c r="II96" s="60"/>
      <c r="IJ96" s="60"/>
      <c r="IK96" s="60"/>
      <c r="IL96" s="60"/>
      <c r="IM96" s="60"/>
      <c r="IN96" s="60"/>
      <c r="IO96" s="60"/>
      <c r="IP96" s="60"/>
      <c r="IQ96" s="60"/>
      <c r="IR96" s="60"/>
      <c r="IS96" s="60"/>
      <c r="IT96" s="60"/>
    </row>
    <row r="97" spans="1:254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</row>
    <row r="98" spans="1:254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  <c r="HD98" s="60"/>
      <c r="HE98" s="60"/>
      <c r="HF98" s="60"/>
      <c r="HG98" s="60"/>
      <c r="HH98" s="60"/>
      <c r="HI98" s="60"/>
      <c r="HJ98" s="60"/>
      <c r="HK98" s="60"/>
      <c r="HL98" s="60"/>
      <c r="HM98" s="60"/>
      <c r="HN98" s="60"/>
      <c r="HO98" s="60"/>
      <c r="HP98" s="60"/>
      <c r="HQ98" s="60"/>
      <c r="HR98" s="60"/>
      <c r="HS98" s="60"/>
      <c r="HT98" s="60"/>
      <c r="HU98" s="60"/>
      <c r="HV98" s="60"/>
      <c r="HW98" s="60"/>
      <c r="HX98" s="60"/>
      <c r="HY98" s="60"/>
      <c r="HZ98" s="60"/>
      <c r="IA98" s="60"/>
      <c r="IB98" s="60"/>
      <c r="IC98" s="60"/>
      <c r="ID98" s="60"/>
      <c r="IE98" s="60"/>
      <c r="IF98" s="60"/>
      <c r="IG98" s="60"/>
      <c r="IH98" s="60"/>
      <c r="II98" s="60"/>
      <c r="IJ98" s="60"/>
      <c r="IK98" s="60"/>
      <c r="IL98" s="60"/>
      <c r="IM98" s="60"/>
      <c r="IN98" s="60"/>
      <c r="IO98" s="60"/>
      <c r="IP98" s="60"/>
      <c r="IQ98" s="60"/>
      <c r="IR98" s="60"/>
      <c r="IS98" s="60"/>
      <c r="IT98" s="60"/>
    </row>
    <row r="99" spans="1:254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</row>
    <row r="100" spans="1:254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</row>
    <row r="101" spans="1:254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</row>
    <row r="102" spans="1:254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  <c r="FU102" s="60"/>
      <c r="FV102" s="60"/>
      <c r="FW102" s="60"/>
      <c r="FX102" s="60"/>
      <c r="FY102" s="60"/>
      <c r="FZ102" s="60"/>
      <c r="GA102" s="60"/>
      <c r="GB102" s="60"/>
      <c r="GC102" s="60"/>
      <c r="GD102" s="60"/>
      <c r="GE102" s="60"/>
      <c r="GF102" s="60"/>
      <c r="GG102" s="60"/>
      <c r="GH102" s="60"/>
      <c r="GI102" s="60"/>
      <c r="GJ102" s="60"/>
      <c r="GK102" s="60"/>
      <c r="GL102" s="60"/>
      <c r="GM102" s="60"/>
      <c r="GN102" s="60"/>
      <c r="GO102" s="60"/>
      <c r="GP102" s="60"/>
      <c r="GQ102" s="60"/>
      <c r="GR102" s="60"/>
      <c r="GS102" s="60"/>
      <c r="GT102" s="60"/>
      <c r="GU102" s="60"/>
      <c r="GV102" s="60"/>
      <c r="GW102" s="60"/>
      <c r="GX102" s="60"/>
      <c r="GY102" s="60"/>
      <c r="GZ102" s="60"/>
      <c r="HA102" s="60"/>
      <c r="HB102" s="60"/>
      <c r="HC102" s="60"/>
      <c r="HD102" s="60"/>
      <c r="HE102" s="60"/>
      <c r="HF102" s="60"/>
      <c r="HG102" s="60"/>
      <c r="HH102" s="60"/>
      <c r="HI102" s="60"/>
      <c r="HJ102" s="60"/>
      <c r="HK102" s="60"/>
      <c r="HL102" s="60"/>
      <c r="HM102" s="60"/>
      <c r="HN102" s="60"/>
      <c r="HO102" s="60"/>
      <c r="HP102" s="60"/>
      <c r="HQ102" s="60"/>
      <c r="HR102" s="60"/>
      <c r="HS102" s="60"/>
      <c r="HT102" s="60"/>
      <c r="HU102" s="60"/>
      <c r="HV102" s="60"/>
      <c r="HW102" s="60"/>
      <c r="HX102" s="60"/>
      <c r="HY102" s="60"/>
      <c r="HZ102" s="60"/>
      <c r="IA102" s="60"/>
      <c r="IB102" s="60"/>
      <c r="IC102" s="60"/>
      <c r="ID102" s="60"/>
      <c r="IE102" s="60"/>
      <c r="IF102" s="60"/>
      <c r="IG102" s="60"/>
      <c r="IH102" s="60"/>
      <c r="II102" s="60"/>
      <c r="IJ102" s="60"/>
      <c r="IK102" s="60"/>
      <c r="IL102" s="60"/>
      <c r="IM102" s="60"/>
      <c r="IN102" s="60"/>
      <c r="IO102" s="60"/>
      <c r="IP102" s="60"/>
      <c r="IQ102" s="60"/>
      <c r="IR102" s="60"/>
      <c r="IS102" s="60"/>
      <c r="IT102" s="60"/>
    </row>
    <row r="103" spans="1:254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B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</row>
    <row r="104" spans="1:254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  <c r="FU104" s="60"/>
      <c r="FV104" s="60"/>
      <c r="FW104" s="60"/>
      <c r="FX104" s="60"/>
      <c r="FY104" s="60"/>
      <c r="FZ104" s="60"/>
      <c r="GA104" s="60"/>
      <c r="GB104" s="60"/>
      <c r="GC104" s="60"/>
      <c r="GD104" s="60"/>
      <c r="GE104" s="60"/>
      <c r="GF104" s="60"/>
      <c r="GG104" s="60"/>
      <c r="GH104" s="60"/>
      <c r="GI104" s="60"/>
      <c r="GJ104" s="60"/>
      <c r="GK104" s="60"/>
      <c r="GL104" s="60"/>
      <c r="GM104" s="60"/>
      <c r="GN104" s="60"/>
      <c r="GO104" s="60"/>
      <c r="GP104" s="60"/>
      <c r="GQ104" s="60"/>
      <c r="GR104" s="60"/>
      <c r="GS104" s="60"/>
      <c r="GT104" s="60"/>
      <c r="GU104" s="60"/>
      <c r="GV104" s="60"/>
      <c r="GW104" s="60"/>
      <c r="GX104" s="60"/>
      <c r="GY104" s="60"/>
      <c r="GZ104" s="60"/>
      <c r="HA104" s="60"/>
      <c r="HB104" s="60"/>
      <c r="HC104" s="60"/>
      <c r="HD104" s="60"/>
      <c r="HE104" s="60"/>
      <c r="HF104" s="60"/>
      <c r="HG104" s="60"/>
      <c r="HH104" s="60"/>
      <c r="HI104" s="60"/>
      <c r="HJ104" s="60"/>
      <c r="HK104" s="60"/>
      <c r="HL104" s="60"/>
      <c r="HM104" s="60"/>
      <c r="HN104" s="60"/>
      <c r="HO104" s="60"/>
      <c r="HP104" s="60"/>
      <c r="HQ104" s="60"/>
      <c r="HR104" s="60"/>
      <c r="HS104" s="60"/>
      <c r="HT104" s="60"/>
      <c r="HU104" s="60"/>
      <c r="HV104" s="60"/>
      <c r="HW104" s="60"/>
      <c r="HX104" s="60"/>
      <c r="HY104" s="60"/>
      <c r="HZ104" s="60"/>
      <c r="IA104" s="60"/>
      <c r="IB104" s="60"/>
      <c r="IC104" s="60"/>
      <c r="ID104" s="60"/>
      <c r="IE104" s="60"/>
      <c r="IF104" s="60"/>
      <c r="IG104" s="60"/>
      <c r="IH104" s="60"/>
      <c r="II104" s="60"/>
      <c r="IJ104" s="60"/>
      <c r="IK104" s="60"/>
      <c r="IL104" s="60"/>
      <c r="IM104" s="60"/>
      <c r="IN104" s="60"/>
      <c r="IO104" s="60"/>
      <c r="IP104" s="60"/>
      <c r="IQ104" s="60"/>
      <c r="IR104" s="60"/>
      <c r="IS104" s="60"/>
      <c r="IT104" s="60"/>
    </row>
    <row r="105" spans="1:254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B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</row>
    <row r="106" spans="1:254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  <c r="GO106" s="60"/>
      <c r="GP106" s="60"/>
      <c r="GQ106" s="60"/>
      <c r="GR106" s="60"/>
      <c r="GS106" s="60"/>
      <c r="GT106" s="60"/>
      <c r="GU106" s="60"/>
      <c r="GV106" s="60"/>
      <c r="GW106" s="60"/>
      <c r="GX106" s="60"/>
      <c r="GY106" s="60"/>
      <c r="GZ106" s="60"/>
      <c r="HA106" s="60"/>
      <c r="HB106" s="60"/>
      <c r="HC106" s="60"/>
      <c r="HD106" s="60"/>
      <c r="HE106" s="60"/>
      <c r="HF106" s="60"/>
      <c r="HG106" s="60"/>
      <c r="HH106" s="60"/>
      <c r="HI106" s="60"/>
      <c r="HJ106" s="60"/>
      <c r="HK106" s="60"/>
      <c r="HL106" s="60"/>
      <c r="HM106" s="60"/>
      <c r="HN106" s="60"/>
      <c r="HO106" s="60"/>
      <c r="HP106" s="60"/>
      <c r="HQ106" s="60"/>
      <c r="HR106" s="60"/>
      <c r="HS106" s="60"/>
      <c r="HT106" s="60"/>
      <c r="HU106" s="60"/>
      <c r="HV106" s="60"/>
      <c r="HW106" s="60"/>
      <c r="HX106" s="60"/>
      <c r="HY106" s="60"/>
      <c r="HZ106" s="60"/>
      <c r="IA106" s="60"/>
      <c r="IB106" s="60"/>
      <c r="IC106" s="60"/>
      <c r="ID106" s="60"/>
      <c r="IE106" s="60"/>
      <c r="IF106" s="60"/>
      <c r="IG106" s="60"/>
      <c r="IH106" s="60"/>
      <c r="II106" s="60"/>
      <c r="IJ106" s="60"/>
      <c r="IK106" s="60"/>
      <c r="IL106" s="60"/>
      <c r="IM106" s="60"/>
      <c r="IN106" s="60"/>
      <c r="IO106" s="60"/>
      <c r="IP106" s="60"/>
      <c r="IQ106" s="60"/>
      <c r="IR106" s="60"/>
      <c r="IS106" s="60"/>
      <c r="IT106" s="60"/>
    </row>
    <row r="107" spans="1:254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B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</row>
    <row r="108" spans="1:254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60"/>
      <c r="FG108" s="60"/>
      <c r="FH108" s="60"/>
      <c r="FI108" s="60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60"/>
      <c r="FU108" s="60"/>
      <c r="FV108" s="60"/>
      <c r="FW108" s="60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0"/>
      <c r="GI108" s="60"/>
      <c r="GJ108" s="60"/>
      <c r="GK108" s="60"/>
      <c r="GL108" s="60"/>
      <c r="GM108" s="60"/>
      <c r="GN108" s="60"/>
      <c r="GO108" s="60"/>
      <c r="GP108" s="60"/>
      <c r="GQ108" s="60"/>
      <c r="GR108" s="60"/>
      <c r="GS108" s="60"/>
      <c r="GT108" s="60"/>
      <c r="GU108" s="60"/>
      <c r="GV108" s="60"/>
      <c r="GW108" s="60"/>
      <c r="GX108" s="60"/>
      <c r="GY108" s="60"/>
      <c r="GZ108" s="60"/>
      <c r="HA108" s="60"/>
      <c r="HB108" s="60"/>
      <c r="HC108" s="60"/>
      <c r="HD108" s="60"/>
      <c r="HE108" s="60"/>
      <c r="HF108" s="60"/>
      <c r="HG108" s="60"/>
      <c r="HH108" s="60"/>
      <c r="HI108" s="60"/>
      <c r="HJ108" s="60"/>
      <c r="HK108" s="60"/>
      <c r="HL108" s="60"/>
      <c r="HM108" s="60"/>
      <c r="HN108" s="60"/>
      <c r="HO108" s="60"/>
      <c r="HP108" s="60"/>
      <c r="HQ108" s="60"/>
      <c r="HR108" s="60"/>
      <c r="HS108" s="60"/>
      <c r="HT108" s="60"/>
      <c r="HU108" s="60"/>
      <c r="HV108" s="60"/>
      <c r="HW108" s="60"/>
      <c r="HX108" s="60"/>
      <c r="HY108" s="60"/>
      <c r="HZ108" s="60"/>
      <c r="IA108" s="60"/>
      <c r="IB108" s="60"/>
      <c r="IC108" s="60"/>
      <c r="ID108" s="60"/>
      <c r="IE108" s="60"/>
      <c r="IF108" s="60"/>
      <c r="IG108" s="60"/>
      <c r="IH108" s="60"/>
      <c r="II108" s="60"/>
      <c r="IJ108" s="60"/>
      <c r="IK108" s="60"/>
      <c r="IL108" s="60"/>
      <c r="IM108" s="60"/>
      <c r="IN108" s="60"/>
      <c r="IO108" s="60"/>
      <c r="IP108" s="60"/>
      <c r="IQ108" s="60"/>
      <c r="IR108" s="60"/>
      <c r="IS108" s="60"/>
      <c r="IT108" s="60"/>
    </row>
    <row r="109" spans="1:254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B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</row>
    <row r="110" spans="1:254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  <c r="FU110" s="60"/>
      <c r="FV110" s="60"/>
      <c r="FW110" s="60"/>
      <c r="FX110" s="60"/>
      <c r="FY110" s="60"/>
      <c r="FZ110" s="60"/>
      <c r="GA110" s="60"/>
      <c r="GB110" s="60"/>
      <c r="GC110" s="60"/>
      <c r="GD110" s="60"/>
      <c r="GE110" s="60"/>
      <c r="GF110" s="60"/>
      <c r="GG110" s="60"/>
      <c r="GH110" s="60"/>
      <c r="GI110" s="60"/>
      <c r="GJ110" s="60"/>
      <c r="GK110" s="60"/>
      <c r="GL110" s="60"/>
      <c r="GM110" s="60"/>
      <c r="GN110" s="60"/>
      <c r="GO110" s="60"/>
      <c r="GP110" s="60"/>
      <c r="GQ110" s="60"/>
      <c r="GR110" s="60"/>
      <c r="GS110" s="60"/>
      <c r="GT110" s="60"/>
      <c r="GU110" s="60"/>
      <c r="GV110" s="60"/>
      <c r="GW110" s="60"/>
      <c r="GX110" s="60"/>
      <c r="GY110" s="60"/>
      <c r="GZ110" s="60"/>
      <c r="HA110" s="60"/>
      <c r="HB110" s="60"/>
      <c r="HC110" s="60"/>
      <c r="HD110" s="60"/>
      <c r="HE110" s="60"/>
      <c r="HF110" s="60"/>
      <c r="HG110" s="60"/>
      <c r="HH110" s="60"/>
      <c r="HI110" s="60"/>
      <c r="HJ110" s="60"/>
      <c r="HK110" s="60"/>
      <c r="HL110" s="60"/>
      <c r="HM110" s="60"/>
      <c r="HN110" s="60"/>
      <c r="HO110" s="60"/>
      <c r="HP110" s="60"/>
      <c r="HQ110" s="60"/>
      <c r="HR110" s="60"/>
      <c r="HS110" s="60"/>
      <c r="HT110" s="60"/>
      <c r="HU110" s="60"/>
      <c r="HV110" s="60"/>
      <c r="HW110" s="60"/>
      <c r="HX110" s="60"/>
      <c r="HY110" s="60"/>
      <c r="HZ110" s="60"/>
      <c r="IA110" s="60"/>
      <c r="IB110" s="60"/>
      <c r="IC110" s="60"/>
      <c r="ID110" s="60"/>
      <c r="IE110" s="60"/>
      <c r="IF110" s="60"/>
      <c r="IG110" s="60"/>
      <c r="IH110" s="60"/>
      <c r="II110" s="60"/>
      <c r="IJ110" s="60"/>
      <c r="IK110" s="60"/>
      <c r="IL110" s="60"/>
      <c r="IM110" s="60"/>
      <c r="IN110" s="60"/>
      <c r="IO110" s="60"/>
      <c r="IP110" s="60"/>
      <c r="IQ110" s="60"/>
      <c r="IR110" s="60"/>
      <c r="IS110" s="60"/>
      <c r="IT110" s="60"/>
    </row>
    <row r="111" spans="1:254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B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</row>
    <row r="112" spans="1:254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  <c r="FH112" s="60"/>
      <c r="FI112" s="60"/>
      <c r="FJ112" s="60"/>
      <c r="FK112" s="60"/>
      <c r="FL112" s="60"/>
      <c r="FM112" s="60"/>
      <c r="FN112" s="60"/>
      <c r="FO112" s="60"/>
      <c r="FP112" s="60"/>
      <c r="FQ112" s="60"/>
      <c r="FR112" s="60"/>
      <c r="FS112" s="60"/>
      <c r="FT112" s="60"/>
      <c r="FU112" s="60"/>
      <c r="FV112" s="60"/>
      <c r="FW112" s="60"/>
      <c r="FX112" s="60"/>
      <c r="FY112" s="60"/>
      <c r="FZ112" s="60"/>
      <c r="GA112" s="60"/>
      <c r="GB112" s="60"/>
      <c r="GC112" s="60"/>
      <c r="GD112" s="60"/>
      <c r="GE112" s="60"/>
      <c r="GF112" s="60"/>
      <c r="GG112" s="60"/>
      <c r="GH112" s="60"/>
      <c r="GI112" s="60"/>
      <c r="GJ112" s="60"/>
      <c r="GK112" s="60"/>
      <c r="GL112" s="60"/>
      <c r="GM112" s="60"/>
      <c r="GN112" s="60"/>
      <c r="GO112" s="60"/>
      <c r="GP112" s="60"/>
      <c r="GQ112" s="60"/>
      <c r="GR112" s="60"/>
      <c r="GS112" s="60"/>
      <c r="GT112" s="60"/>
      <c r="GU112" s="60"/>
      <c r="GV112" s="60"/>
      <c r="GW112" s="60"/>
      <c r="GX112" s="60"/>
      <c r="GY112" s="60"/>
      <c r="GZ112" s="60"/>
      <c r="HA112" s="60"/>
      <c r="HB112" s="60"/>
      <c r="HC112" s="60"/>
      <c r="HD112" s="60"/>
      <c r="HE112" s="60"/>
      <c r="HF112" s="60"/>
      <c r="HG112" s="60"/>
      <c r="HH112" s="60"/>
      <c r="HI112" s="60"/>
      <c r="HJ112" s="60"/>
      <c r="HK112" s="60"/>
      <c r="HL112" s="60"/>
      <c r="HM112" s="60"/>
      <c r="HN112" s="60"/>
      <c r="HO112" s="60"/>
      <c r="HP112" s="60"/>
      <c r="HQ112" s="60"/>
      <c r="HR112" s="60"/>
      <c r="HS112" s="60"/>
      <c r="HT112" s="60"/>
      <c r="HU112" s="60"/>
      <c r="HV112" s="60"/>
      <c r="HW112" s="60"/>
      <c r="HX112" s="60"/>
      <c r="HY112" s="60"/>
      <c r="HZ112" s="60"/>
      <c r="IA112" s="60"/>
      <c r="IB112" s="60"/>
      <c r="IC112" s="60"/>
      <c r="ID112" s="60"/>
      <c r="IE112" s="60"/>
      <c r="IF112" s="60"/>
      <c r="IG112" s="60"/>
      <c r="IH112" s="60"/>
      <c r="II112" s="60"/>
      <c r="IJ112" s="60"/>
      <c r="IK112" s="60"/>
      <c r="IL112" s="60"/>
      <c r="IM112" s="60"/>
      <c r="IN112" s="60"/>
      <c r="IO112" s="60"/>
      <c r="IP112" s="60"/>
      <c r="IQ112" s="60"/>
      <c r="IR112" s="60"/>
      <c r="IS112" s="60"/>
      <c r="IT112" s="60"/>
    </row>
    <row r="113" spans="1:254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B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</row>
    <row r="114" spans="1:254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/>
      <c r="GK114" s="60"/>
      <c r="GL114" s="60"/>
      <c r="GM114" s="60"/>
      <c r="GN114" s="60"/>
      <c r="GO114" s="60"/>
      <c r="GP114" s="60"/>
      <c r="GQ114" s="60"/>
      <c r="GR114" s="60"/>
      <c r="GS114" s="60"/>
      <c r="GT114" s="60"/>
      <c r="GU114" s="60"/>
      <c r="GV114" s="60"/>
      <c r="GW114" s="60"/>
      <c r="GX114" s="60"/>
      <c r="GY114" s="60"/>
      <c r="GZ114" s="60"/>
      <c r="HA114" s="60"/>
      <c r="HB114" s="60"/>
      <c r="HC114" s="60"/>
      <c r="HD114" s="60"/>
      <c r="HE114" s="60"/>
      <c r="HF114" s="60"/>
      <c r="HG114" s="60"/>
      <c r="HH114" s="60"/>
      <c r="HI114" s="60"/>
      <c r="HJ114" s="60"/>
      <c r="HK114" s="60"/>
      <c r="HL114" s="60"/>
      <c r="HM114" s="60"/>
      <c r="HN114" s="60"/>
      <c r="HO114" s="60"/>
      <c r="HP114" s="60"/>
      <c r="HQ114" s="60"/>
      <c r="HR114" s="60"/>
      <c r="HS114" s="60"/>
      <c r="HT114" s="60"/>
      <c r="HU114" s="60"/>
      <c r="HV114" s="60"/>
      <c r="HW114" s="60"/>
      <c r="HX114" s="60"/>
      <c r="HY114" s="60"/>
      <c r="HZ114" s="60"/>
      <c r="IA114" s="60"/>
      <c r="IB114" s="60"/>
      <c r="IC114" s="60"/>
      <c r="ID114" s="60"/>
      <c r="IE114" s="60"/>
      <c r="IF114" s="60"/>
      <c r="IG114" s="60"/>
      <c r="IH114" s="60"/>
      <c r="II114" s="60"/>
      <c r="IJ114" s="60"/>
      <c r="IK114" s="60"/>
      <c r="IL114" s="60"/>
      <c r="IM114" s="60"/>
      <c r="IN114" s="60"/>
      <c r="IO114" s="60"/>
      <c r="IP114" s="60"/>
      <c r="IQ114" s="60"/>
      <c r="IR114" s="60"/>
      <c r="IS114" s="60"/>
      <c r="IT114" s="60"/>
    </row>
    <row r="115" spans="1:254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B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</row>
    <row r="116" spans="1:254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  <c r="GS116" s="60"/>
      <c r="GT116" s="60"/>
      <c r="GU116" s="60"/>
      <c r="GV116" s="60"/>
      <c r="GW116" s="60"/>
      <c r="GX116" s="60"/>
      <c r="GY116" s="60"/>
      <c r="GZ116" s="60"/>
      <c r="HA116" s="60"/>
      <c r="HB116" s="60"/>
      <c r="HC116" s="60"/>
      <c r="HD116" s="60"/>
      <c r="HE116" s="60"/>
      <c r="HF116" s="60"/>
      <c r="HG116" s="60"/>
      <c r="HH116" s="60"/>
      <c r="HI116" s="60"/>
      <c r="HJ116" s="60"/>
      <c r="HK116" s="60"/>
      <c r="HL116" s="60"/>
      <c r="HM116" s="60"/>
      <c r="HN116" s="60"/>
      <c r="HO116" s="60"/>
      <c r="HP116" s="60"/>
      <c r="HQ116" s="60"/>
      <c r="HR116" s="60"/>
      <c r="HS116" s="60"/>
      <c r="HT116" s="60"/>
      <c r="HU116" s="60"/>
      <c r="HV116" s="60"/>
      <c r="HW116" s="60"/>
      <c r="HX116" s="60"/>
      <c r="HY116" s="60"/>
      <c r="HZ116" s="60"/>
      <c r="IA116" s="60"/>
      <c r="IB116" s="60"/>
      <c r="IC116" s="60"/>
      <c r="ID116" s="60"/>
      <c r="IE116" s="60"/>
      <c r="IF116" s="60"/>
      <c r="IG116" s="60"/>
      <c r="IH116" s="60"/>
      <c r="II116" s="60"/>
      <c r="IJ116" s="60"/>
      <c r="IK116" s="60"/>
      <c r="IL116" s="60"/>
      <c r="IM116" s="60"/>
      <c r="IN116" s="60"/>
      <c r="IO116" s="60"/>
      <c r="IP116" s="60"/>
      <c r="IQ116" s="60"/>
      <c r="IR116" s="60"/>
      <c r="IS116" s="60"/>
      <c r="IT116" s="60"/>
    </row>
    <row r="117" spans="1:254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B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</row>
    <row r="118" spans="1:254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  <c r="GS118" s="60"/>
      <c r="GT118" s="60"/>
      <c r="GU118" s="60"/>
      <c r="GV118" s="60"/>
      <c r="GW118" s="60"/>
      <c r="GX118" s="60"/>
      <c r="GY118" s="60"/>
      <c r="GZ118" s="60"/>
      <c r="HA118" s="60"/>
      <c r="HB118" s="60"/>
      <c r="HC118" s="60"/>
      <c r="HD118" s="60"/>
      <c r="HE118" s="60"/>
      <c r="HF118" s="60"/>
      <c r="HG118" s="60"/>
      <c r="HH118" s="60"/>
      <c r="HI118" s="60"/>
      <c r="HJ118" s="60"/>
      <c r="HK118" s="60"/>
      <c r="HL118" s="60"/>
      <c r="HM118" s="60"/>
      <c r="HN118" s="60"/>
      <c r="HO118" s="60"/>
      <c r="HP118" s="60"/>
      <c r="HQ118" s="60"/>
      <c r="HR118" s="60"/>
      <c r="HS118" s="60"/>
      <c r="HT118" s="60"/>
      <c r="HU118" s="60"/>
      <c r="HV118" s="60"/>
      <c r="HW118" s="60"/>
      <c r="HX118" s="60"/>
      <c r="HY118" s="60"/>
      <c r="HZ118" s="60"/>
      <c r="IA118" s="60"/>
      <c r="IB118" s="60"/>
      <c r="IC118" s="60"/>
      <c r="ID118" s="60"/>
      <c r="IE118" s="60"/>
      <c r="IF118" s="60"/>
      <c r="IG118" s="60"/>
      <c r="IH118" s="60"/>
      <c r="II118" s="60"/>
      <c r="IJ118" s="60"/>
      <c r="IK118" s="60"/>
      <c r="IL118" s="60"/>
      <c r="IM118" s="60"/>
      <c r="IN118" s="60"/>
      <c r="IO118" s="60"/>
      <c r="IP118" s="60"/>
      <c r="IQ118" s="60"/>
      <c r="IR118" s="60"/>
      <c r="IS118" s="60"/>
      <c r="IT118" s="60"/>
    </row>
    <row r="119" spans="1:254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</row>
    <row r="120" spans="1:254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  <c r="FU120" s="60"/>
      <c r="FV120" s="60"/>
      <c r="FW120" s="60"/>
      <c r="FX120" s="60"/>
      <c r="FY120" s="60"/>
      <c r="FZ120" s="60"/>
      <c r="GA120" s="60"/>
      <c r="GB120" s="60"/>
      <c r="GC120" s="60"/>
      <c r="GD120" s="60"/>
      <c r="GE120" s="60"/>
      <c r="GF120" s="60"/>
      <c r="GG120" s="60"/>
      <c r="GH120" s="60"/>
      <c r="GI120" s="60"/>
      <c r="GJ120" s="60"/>
      <c r="GK120" s="60"/>
      <c r="GL120" s="60"/>
      <c r="GM120" s="60"/>
      <c r="GN120" s="60"/>
      <c r="GO120" s="60"/>
      <c r="GP120" s="60"/>
      <c r="GQ120" s="60"/>
      <c r="GR120" s="60"/>
      <c r="GS120" s="60"/>
      <c r="GT120" s="60"/>
      <c r="GU120" s="60"/>
      <c r="GV120" s="60"/>
      <c r="GW120" s="60"/>
      <c r="GX120" s="60"/>
      <c r="GY120" s="60"/>
      <c r="GZ120" s="60"/>
      <c r="HA120" s="60"/>
      <c r="HB120" s="60"/>
      <c r="HC120" s="60"/>
      <c r="HD120" s="60"/>
      <c r="HE120" s="60"/>
      <c r="HF120" s="60"/>
      <c r="HG120" s="60"/>
      <c r="HH120" s="60"/>
      <c r="HI120" s="60"/>
      <c r="HJ120" s="60"/>
      <c r="HK120" s="60"/>
      <c r="HL120" s="60"/>
      <c r="HM120" s="60"/>
      <c r="HN120" s="60"/>
      <c r="HO120" s="60"/>
      <c r="HP120" s="60"/>
      <c r="HQ120" s="60"/>
      <c r="HR120" s="60"/>
      <c r="HS120" s="60"/>
      <c r="HT120" s="60"/>
      <c r="HU120" s="60"/>
      <c r="HV120" s="60"/>
      <c r="HW120" s="60"/>
      <c r="HX120" s="60"/>
      <c r="HY120" s="60"/>
      <c r="HZ120" s="60"/>
      <c r="IA120" s="60"/>
      <c r="IB120" s="60"/>
      <c r="IC120" s="60"/>
      <c r="ID120" s="60"/>
      <c r="IE120" s="60"/>
      <c r="IF120" s="60"/>
      <c r="IG120" s="60"/>
      <c r="IH120" s="60"/>
      <c r="II120" s="60"/>
      <c r="IJ120" s="60"/>
      <c r="IK120" s="60"/>
      <c r="IL120" s="60"/>
      <c r="IM120" s="60"/>
      <c r="IN120" s="60"/>
      <c r="IO120" s="60"/>
      <c r="IP120" s="60"/>
      <c r="IQ120" s="60"/>
      <c r="IR120" s="60"/>
      <c r="IS120" s="60"/>
      <c r="IT120" s="60"/>
    </row>
    <row r="121" spans="1:254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  <c r="FU121" s="60"/>
      <c r="FV121" s="60"/>
      <c r="FW121" s="60"/>
      <c r="FX121" s="60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60"/>
      <c r="HD121" s="60"/>
      <c r="HE121" s="60"/>
      <c r="HF121" s="60"/>
      <c r="HG121" s="60"/>
      <c r="HH121" s="60"/>
      <c r="HI121" s="60"/>
      <c r="HJ121" s="60"/>
      <c r="HK121" s="60"/>
      <c r="HL121" s="60"/>
      <c r="HM121" s="60"/>
      <c r="HN121" s="60"/>
      <c r="HO121" s="60"/>
      <c r="HP121" s="60"/>
      <c r="HQ121" s="60"/>
      <c r="HR121" s="60"/>
      <c r="HS121" s="60"/>
      <c r="HT121" s="60"/>
      <c r="HU121" s="60"/>
      <c r="HV121" s="60"/>
      <c r="HW121" s="60"/>
      <c r="HX121" s="60"/>
      <c r="HY121" s="60"/>
      <c r="HZ121" s="60"/>
      <c r="IA121" s="60"/>
      <c r="IB121" s="60"/>
      <c r="IC121" s="60"/>
      <c r="ID121" s="60"/>
      <c r="IE121" s="60"/>
      <c r="IF121" s="60"/>
      <c r="IG121" s="60"/>
      <c r="IH121" s="60"/>
      <c r="II121" s="60"/>
      <c r="IJ121" s="60"/>
      <c r="IK121" s="60"/>
      <c r="IL121" s="60"/>
      <c r="IM121" s="60"/>
      <c r="IN121" s="60"/>
      <c r="IO121" s="60"/>
      <c r="IP121" s="60"/>
      <c r="IQ121" s="60"/>
      <c r="IR121" s="60"/>
      <c r="IS121" s="60"/>
      <c r="IT121" s="60"/>
    </row>
    <row r="122" spans="1:254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  <c r="FU122" s="60"/>
      <c r="FV122" s="60"/>
      <c r="FW122" s="60"/>
      <c r="FX122" s="60"/>
      <c r="FY122" s="60"/>
      <c r="FZ122" s="60"/>
      <c r="GA122" s="60"/>
      <c r="GB122" s="60"/>
      <c r="GC122" s="60"/>
      <c r="GD122" s="60"/>
      <c r="GE122" s="60"/>
      <c r="GF122" s="60"/>
      <c r="GG122" s="60"/>
      <c r="GH122" s="60"/>
      <c r="GI122" s="60"/>
      <c r="GJ122" s="60"/>
      <c r="GK122" s="60"/>
      <c r="GL122" s="60"/>
      <c r="GM122" s="60"/>
      <c r="GN122" s="60"/>
      <c r="GO122" s="60"/>
      <c r="GP122" s="60"/>
      <c r="GQ122" s="60"/>
      <c r="GR122" s="60"/>
      <c r="GS122" s="60"/>
      <c r="GT122" s="60"/>
      <c r="GU122" s="60"/>
      <c r="GV122" s="60"/>
      <c r="GW122" s="60"/>
      <c r="GX122" s="60"/>
      <c r="GY122" s="60"/>
      <c r="GZ122" s="60"/>
      <c r="HA122" s="60"/>
      <c r="HB122" s="60"/>
      <c r="HC122" s="60"/>
      <c r="HD122" s="60"/>
      <c r="HE122" s="60"/>
      <c r="HF122" s="60"/>
      <c r="HG122" s="60"/>
      <c r="HH122" s="60"/>
      <c r="HI122" s="60"/>
      <c r="HJ122" s="60"/>
      <c r="HK122" s="60"/>
      <c r="HL122" s="60"/>
      <c r="HM122" s="60"/>
      <c r="HN122" s="60"/>
      <c r="HO122" s="60"/>
      <c r="HP122" s="60"/>
      <c r="HQ122" s="60"/>
      <c r="HR122" s="60"/>
      <c r="HS122" s="60"/>
      <c r="HT122" s="60"/>
      <c r="HU122" s="60"/>
      <c r="HV122" s="60"/>
      <c r="HW122" s="60"/>
      <c r="HX122" s="60"/>
      <c r="HY122" s="60"/>
      <c r="HZ122" s="60"/>
      <c r="IA122" s="60"/>
      <c r="IB122" s="60"/>
      <c r="IC122" s="60"/>
      <c r="ID122" s="60"/>
      <c r="IE122" s="60"/>
      <c r="IF122" s="60"/>
      <c r="IG122" s="60"/>
      <c r="IH122" s="60"/>
      <c r="II122" s="60"/>
      <c r="IJ122" s="60"/>
      <c r="IK122" s="60"/>
      <c r="IL122" s="60"/>
      <c r="IM122" s="60"/>
      <c r="IN122" s="60"/>
      <c r="IO122" s="60"/>
      <c r="IP122" s="60"/>
      <c r="IQ122" s="60"/>
      <c r="IR122" s="60"/>
      <c r="IS122" s="60"/>
      <c r="IT122" s="60"/>
    </row>
    <row r="123" spans="1:254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  <c r="FU123" s="60"/>
      <c r="FV123" s="60"/>
      <c r="FW123" s="60"/>
      <c r="FX123" s="60"/>
      <c r="FY123" s="60"/>
      <c r="FZ123" s="60"/>
      <c r="GA123" s="60"/>
      <c r="GB123" s="60"/>
      <c r="GC123" s="60"/>
      <c r="GD123" s="60"/>
      <c r="GE123" s="60"/>
      <c r="GF123" s="60"/>
      <c r="GG123" s="60"/>
      <c r="GH123" s="60"/>
      <c r="GI123" s="60"/>
      <c r="GJ123" s="60"/>
      <c r="GK123" s="60"/>
      <c r="GL123" s="60"/>
      <c r="GM123" s="60"/>
      <c r="GN123" s="60"/>
      <c r="GO123" s="60"/>
      <c r="GP123" s="60"/>
      <c r="GQ123" s="60"/>
      <c r="GR123" s="60"/>
      <c r="GS123" s="60"/>
      <c r="GT123" s="60"/>
      <c r="GU123" s="60"/>
      <c r="GV123" s="60"/>
      <c r="GW123" s="60"/>
      <c r="GX123" s="60"/>
      <c r="GY123" s="60"/>
      <c r="GZ123" s="60"/>
      <c r="HA123" s="60"/>
      <c r="HB123" s="60"/>
      <c r="HC123" s="60"/>
      <c r="HD123" s="60"/>
      <c r="HE123" s="60"/>
      <c r="HF123" s="60"/>
      <c r="HG123" s="60"/>
      <c r="HH123" s="60"/>
      <c r="HI123" s="60"/>
      <c r="HJ123" s="60"/>
      <c r="HK123" s="60"/>
      <c r="HL123" s="60"/>
      <c r="HM123" s="60"/>
      <c r="HN123" s="60"/>
      <c r="HO123" s="60"/>
      <c r="HP123" s="60"/>
      <c r="HQ123" s="60"/>
      <c r="HR123" s="60"/>
      <c r="HS123" s="60"/>
      <c r="HT123" s="60"/>
      <c r="HU123" s="60"/>
      <c r="HV123" s="60"/>
      <c r="HW123" s="60"/>
      <c r="HX123" s="60"/>
      <c r="HY123" s="60"/>
      <c r="HZ123" s="60"/>
      <c r="IA123" s="60"/>
      <c r="IB123" s="60"/>
      <c r="IC123" s="60"/>
      <c r="ID123" s="60"/>
      <c r="IE123" s="60"/>
      <c r="IF123" s="60"/>
      <c r="IG123" s="60"/>
      <c r="IH123" s="60"/>
      <c r="II123" s="60"/>
      <c r="IJ123" s="60"/>
      <c r="IK123" s="60"/>
      <c r="IL123" s="60"/>
      <c r="IM123" s="60"/>
      <c r="IN123" s="60"/>
      <c r="IO123" s="60"/>
      <c r="IP123" s="60"/>
      <c r="IQ123" s="60"/>
      <c r="IR123" s="60"/>
      <c r="IS123" s="60"/>
      <c r="IT123" s="60"/>
    </row>
    <row r="124" spans="1:254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  <c r="GG124" s="60"/>
      <c r="GH124" s="60"/>
      <c r="GI124" s="60"/>
      <c r="GJ124" s="60"/>
      <c r="GK124" s="60"/>
      <c r="GL124" s="60"/>
      <c r="GM124" s="60"/>
      <c r="GN124" s="60"/>
      <c r="GO124" s="60"/>
      <c r="GP124" s="60"/>
      <c r="GQ124" s="60"/>
      <c r="GR124" s="60"/>
      <c r="GS124" s="60"/>
      <c r="GT124" s="60"/>
      <c r="GU124" s="60"/>
      <c r="GV124" s="60"/>
      <c r="GW124" s="60"/>
      <c r="GX124" s="60"/>
      <c r="GY124" s="60"/>
      <c r="GZ124" s="60"/>
      <c r="HA124" s="60"/>
      <c r="HB124" s="60"/>
      <c r="HC124" s="60"/>
      <c r="HD124" s="60"/>
      <c r="HE124" s="60"/>
      <c r="HF124" s="60"/>
      <c r="HG124" s="60"/>
      <c r="HH124" s="60"/>
      <c r="HI124" s="60"/>
      <c r="HJ124" s="60"/>
      <c r="HK124" s="60"/>
      <c r="HL124" s="60"/>
      <c r="HM124" s="60"/>
      <c r="HN124" s="60"/>
      <c r="HO124" s="60"/>
      <c r="HP124" s="60"/>
      <c r="HQ124" s="60"/>
      <c r="HR124" s="60"/>
      <c r="HS124" s="60"/>
      <c r="HT124" s="60"/>
      <c r="HU124" s="60"/>
      <c r="HV124" s="60"/>
      <c r="HW124" s="60"/>
      <c r="HX124" s="60"/>
      <c r="HY124" s="60"/>
      <c r="HZ124" s="60"/>
      <c r="IA124" s="60"/>
      <c r="IB124" s="60"/>
      <c r="IC124" s="60"/>
      <c r="ID124" s="60"/>
      <c r="IE124" s="60"/>
      <c r="IF124" s="60"/>
      <c r="IG124" s="60"/>
      <c r="IH124" s="60"/>
      <c r="II124" s="60"/>
      <c r="IJ124" s="60"/>
      <c r="IK124" s="60"/>
      <c r="IL124" s="60"/>
      <c r="IM124" s="60"/>
      <c r="IN124" s="60"/>
      <c r="IO124" s="60"/>
      <c r="IP124" s="60"/>
      <c r="IQ124" s="60"/>
      <c r="IR124" s="60"/>
      <c r="IS124" s="60"/>
      <c r="IT124" s="60"/>
    </row>
    <row r="125" spans="1:254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  <c r="FU125" s="60"/>
      <c r="FV125" s="60"/>
      <c r="FW125" s="60"/>
      <c r="FX125" s="60"/>
      <c r="FY125" s="60"/>
      <c r="FZ125" s="60"/>
      <c r="GA125" s="60"/>
      <c r="GB125" s="60"/>
      <c r="GC125" s="60"/>
      <c r="GD125" s="60"/>
      <c r="GE125" s="60"/>
      <c r="GF125" s="60"/>
      <c r="GG125" s="60"/>
      <c r="GH125" s="60"/>
      <c r="GI125" s="60"/>
      <c r="GJ125" s="60"/>
      <c r="GK125" s="60"/>
      <c r="GL125" s="60"/>
      <c r="GM125" s="60"/>
      <c r="GN125" s="60"/>
      <c r="GO125" s="60"/>
      <c r="GP125" s="60"/>
      <c r="GQ125" s="60"/>
      <c r="GR125" s="60"/>
      <c r="GS125" s="60"/>
      <c r="GT125" s="60"/>
      <c r="GU125" s="60"/>
      <c r="GV125" s="60"/>
      <c r="GW125" s="60"/>
      <c r="GX125" s="60"/>
      <c r="GY125" s="60"/>
      <c r="GZ125" s="60"/>
      <c r="HA125" s="60"/>
      <c r="HB125" s="60"/>
      <c r="HC125" s="60"/>
      <c r="HD125" s="60"/>
      <c r="HE125" s="60"/>
      <c r="HF125" s="60"/>
      <c r="HG125" s="60"/>
      <c r="HH125" s="60"/>
      <c r="HI125" s="60"/>
      <c r="HJ125" s="60"/>
      <c r="HK125" s="60"/>
      <c r="HL125" s="60"/>
      <c r="HM125" s="60"/>
      <c r="HN125" s="60"/>
      <c r="HO125" s="60"/>
      <c r="HP125" s="60"/>
      <c r="HQ125" s="60"/>
      <c r="HR125" s="60"/>
      <c r="HS125" s="60"/>
      <c r="HT125" s="60"/>
      <c r="HU125" s="60"/>
      <c r="HV125" s="60"/>
      <c r="HW125" s="60"/>
      <c r="HX125" s="60"/>
      <c r="HY125" s="60"/>
      <c r="HZ125" s="60"/>
      <c r="IA125" s="60"/>
      <c r="IB125" s="60"/>
      <c r="IC125" s="60"/>
      <c r="ID125" s="60"/>
      <c r="IE125" s="60"/>
      <c r="IF125" s="60"/>
      <c r="IG125" s="60"/>
      <c r="IH125" s="60"/>
      <c r="II125" s="60"/>
      <c r="IJ125" s="60"/>
      <c r="IK125" s="60"/>
      <c r="IL125" s="60"/>
      <c r="IM125" s="60"/>
      <c r="IN125" s="60"/>
      <c r="IO125" s="60"/>
      <c r="IP125" s="60"/>
      <c r="IQ125" s="60"/>
      <c r="IR125" s="60"/>
      <c r="IS125" s="60"/>
      <c r="IT125" s="60"/>
    </row>
    <row r="126" spans="1:254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  <c r="FU126" s="60"/>
      <c r="FV126" s="60"/>
      <c r="FW126" s="60"/>
      <c r="FX126" s="60"/>
      <c r="FY126" s="60"/>
      <c r="FZ126" s="60"/>
      <c r="GA126" s="60"/>
      <c r="GB126" s="60"/>
      <c r="GC126" s="60"/>
      <c r="GD126" s="60"/>
      <c r="GE126" s="60"/>
      <c r="GF126" s="60"/>
      <c r="GG126" s="60"/>
      <c r="GH126" s="60"/>
      <c r="GI126" s="60"/>
      <c r="GJ126" s="60"/>
      <c r="GK126" s="60"/>
      <c r="GL126" s="60"/>
      <c r="GM126" s="60"/>
      <c r="GN126" s="60"/>
      <c r="GO126" s="60"/>
      <c r="GP126" s="60"/>
      <c r="GQ126" s="60"/>
      <c r="GR126" s="60"/>
      <c r="GS126" s="60"/>
      <c r="GT126" s="60"/>
      <c r="GU126" s="60"/>
      <c r="GV126" s="60"/>
      <c r="GW126" s="60"/>
      <c r="GX126" s="60"/>
      <c r="GY126" s="60"/>
      <c r="GZ126" s="60"/>
      <c r="HA126" s="60"/>
      <c r="HB126" s="60"/>
      <c r="HC126" s="60"/>
      <c r="HD126" s="60"/>
      <c r="HE126" s="60"/>
      <c r="HF126" s="60"/>
      <c r="HG126" s="60"/>
      <c r="HH126" s="60"/>
      <c r="HI126" s="60"/>
      <c r="HJ126" s="60"/>
      <c r="HK126" s="60"/>
      <c r="HL126" s="60"/>
      <c r="HM126" s="60"/>
      <c r="HN126" s="60"/>
      <c r="HO126" s="60"/>
      <c r="HP126" s="60"/>
      <c r="HQ126" s="60"/>
      <c r="HR126" s="60"/>
      <c r="HS126" s="60"/>
      <c r="HT126" s="60"/>
      <c r="HU126" s="60"/>
      <c r="HV126" s="60"/>
      <c r="HW126" s="60"/>
      <c r="HX126" s="60"/>
      <c r="HY126" s="60"/>
      <c r="HZ126" s="60"/>
      <c r="IA126" s="60"/>
      <c r="IB126" s="60"/>
      <c r="IC126" s="60"/>
      <c r="ID126" s="60"/>
      <c r="IE126" s="60"/>
      <c r="IF126" s="60"/>
      <c r="IG126" s="60"/>
      <c r="IH126" s="60"/>
      <c r="II126" s="60"/>
      <c r="IJ126" s="60"/>
      <c r="IK126" s="60"/>
      <c r="IL126" s="60"/>
      <c r="IM126" s="60"/>
      <c r="IN126" s="60"/>
      <c r="IO126" s="60"/>
      <c r="IP126" s="60"/>
      <c r="IQ126" s="60"/>
      <c r="IR126" s="60"/>
      <c r="IS126" s="60"/>
      <c r="IT126" s="60"/>
    </row>
    <row r="127" spans="1:254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  <c r="GL127" s="60"/>
      <c r="GM127" s="60"/>
      <c r="GN127" s="60"/>
      <c r="GO127" s="60"/>
      <c r="GP127" s="60"/>
      <c r="GQ127" s="60"/>
      <c r="GR127" s="60"/>
      <c r="GS127" s="60"/>
      <c r="GT127" s="60"/>
      <c r="GU127" s="60"/>
      <c r="GV127" s="60"/>
      <c r="GW127" s="60"/>
      <c r="GX127" s="60"/>
      <c r="GY127" s="60"/>
      <c r="GZ127" s="60"/>
      <c r="HA127" s="60"/>
      <c r="HB127" s="60"/>
      <c r="HC127" s="60"/>
      <c r="HD127" s="60"/>
      <c r="HE127" s="60"/>
      <c r="HF127" s="60"/>
      <c r="HG127" s="60"/>
      <c r="HH127" s="60"/>
      <c r="HI127" s="60"/>
      <c r="HJ127" s="60"/>
      <c r="HK127" s="60"/>
      <c r="HL127" s="60"/>
      <c r="HM127" s="60"/>
      <c r="HN127" s="60"/>
      <c r="HO127" s="60"/>
      <c r="HP127" s="60"/>
      <c r="HQ127" s="60"/>
      <c r="HR127" s="60"/>
      <c r="HS127" s="60"/>
      <c r="HT127" s="60"/>
      <c r="HU127" s="60"/>
      <c r="HV127" s="60"/>
      <c r="HW127" s="60"/>
      <c r="HX127" s="60"/>
      <c r="HY127" s="60"/>
      <c r="HZ127" s="60"/>
      <c r="IA127" s="60"/>
      <c r="IB127" s="60"/>
      <c r="IC127" s="60"/>
      <c r="ID127" s="60"/>
      <c r="IE127" s="60"/>
      <c r="IF127" s="60"/>
      <c r="IG127" s="60"/>
      <c r="IH127" s="60"/>
      <c r="II127" s="60"/>
      <c r="IJ127" s="60"/>
      <c r="IK127" s="60"/>
      <c r="IL127" s="60"/>
      <c r="IM127" s="60"/>
      <c r="IN127" s="60"/>
      <c r="IO127" s="60"/>
      <c r="IP127" s="60"/>
      <c r="IQ127" s="60"/>
      <c r="IR127" s="60"/>
      <c r="IS127" s="60"/>
      <c r="IT127" s="60"/>
    </row>
    <row r="128" spans="1:254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60"/>
      <c r="EN128" s="60"/>
      <c r="EO128" s="60"/>
      <c r="EP128" s="60"/>
      <c r="EQ128" s="60"/>
      <c r="ER128" s="60"/>
      <c r="ES128" s="60"/>
      <c r="ET128" s="60"/>
      <c r="EU128" s="60"/>
      <c r="EV128" s="60"/>
      <c r="EW128" s="60"/>
      <c r="EX128" s="60"/>
      <c r="EY128" s="60"/>
      <c r="EZ128" s="60"/>
      <c r="FA128" s="60"/>
      <c r="FB128" s="60"/>
      <c r="FC128" s="60"/>
      <c r="FD128" s="60"/>
      <c r="FE128" s="60"/>
      <c r="FF128" s="60"/>
      <c r="FG128" s="60"/>
      <c r="FH128" s="60"/>
      <c r="FI128" s="60"/>
      <c r="FJ128" s="60"/>
      <c r="FK128" s="60"/>
      <c r="FL128" s="60"/>
      <c r="FM128" s="60"/>
      <c r="FN128" s="60"/>
      <c r="FO128" s="60"/>
      <c r="FP128" s="60"/>
      <c r="FQ128" s="60"/>
      <c r="FR128" s="60"/>
      <c r="FS128" s="60"/>
      <c r="FT128" s="60"/>
      <c r="FU128" s="60"/>
      <c r="FV128" s="60"/>
      <c r="FW128" s="60"/>
      <c r="FX128" s="60"/>
      <c r="FY128" s="60"/>
      <c r="FZ128" s="60"/>
      <c r="GA128" s="60"/>
      <c r="GB128" s="60"/>
      <c r="GC128" s="60"/>
      <c r="GD128" s="60"/>
      <c r="GE128" s="60"/>
      <c r="GF128" s="60"/>
      <c r="GG128" s="60"/>
      <c r="GH128" s="60"/>
      <c r="GI128" s="60"/>
      <c r="GJ128" s="60"/>
      <c r="GK128" s="60"/>
      <c r="GL128" s="60"/>
      <c r="GM128" s="60"/>
      <c r="GN128" s="60"/>
      <c r="GO128" s="60"/>
      <c r="GP128" s="60"/>
      <c r="GQ128" s="60"/>
      <c r="GR128" s="60"/>
      <c r="GS128" s="60"/>
      <c r="GT128" s="60"/>
      <c r="GU128" s="60"/>
      <c r="GV128" s="60"/>
      <c r="GW128" s="60"/>
      <c r="GX128" s="60"/>
      <c r="GY128" s="60"/>
      <c r="GZ128" s="60"/>
      <c r="HA128" s="60"/>
      <c r="HB128" s="60"/>
      <c r="HC128" s="60"/>
      <c r="HD128" s="60"/>
      <c r="HE128" s="60"/>
      <c r="HF128" s="60"/>
      <c r="HG128" s="60"/>
      <c r="HH128" s="60"/>
      <c r="HI128" s="60"/>
      <c r="HJ128" s="60"/>
      <c r="HK128" s="60"/>
      <c r="HL128" s="60"/>
      <c r="HM128" s="60"/>
      <c r="HN128" s="60"/>
      <c r="HO128" s="60"/>
      <c r="HP128" s="60"/>
      <c r="HQ128" s="60"/>
      <c r="HR128" s="60"/>
      <c r="HS128" s="60"/>
      <c r="HT128" s="60"/>
      <c r="HU128" s="60"/>
      <c r="HV128" s="60"/>
      <c r="HW128" s="60"/>
      <c r="HX128" s="60"/>
      <c r="HY128" s="60"/>
      <c r="HZ128" s="60"/>
      <c r="IA128" s="60"/>
      <c r="IB128" s="60"/>
      <c r="IC128" s="60"/>
      <c r="ID128" s="60"/>
      <c r="IE128" s="60"/>
      <c r="IF128" s="60"/>
      <c r="IG128" s="60"/>
      <c r="IH128" s="60"/>
      <c r="II128" s="60"/>
      <c r="IJ128" s="60"/>
      <c r="IK128" s="60"/>
      <c r="IL128" s="60"/>
      <c r="IM128" s="60"/>
      <c r="IN128" s="60"/>
      <c r="IO128" s="60"/>
      <c r="IP128" s="60"/>
      <c r="IQ128" s="60"/>
      <c r="IR128" s="60"/>
      <c r="IS128" s="60"/>
      <c r="IT128" s="60"/>
    </row>
    <row r="129" spans="1:254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0"/>
      <c r="FK129" s="60"/>
      <c r="FL129" s="60"/>
      <c r="FM129" s="60"/>
      <c r="FN129" s="60"/>
      <c r="FO129" s="60"/>
      <c r="FP129" s="60"/>
      <c r="FQ129" s="60"/>
      <c r="FR129" s="60"/>
      <c r="FS129" s="60"/>
      <c r="FT129" s="60"/>
      <c r="FU129" s="60"/>
      <c r="FV129" s="60"/>
      <c r="FW129" s="60"/>
      <c r="FX129" s="60"/>
      <c r="FY129" s="60"/>
      <c r="FZ129" s="60"/>
      <c r="GA129" s="60"/>
      <c r="GB129" s="60"/>
      <c r="GC129" s="60"/>
      <c r="GD129" s="60"/>
      <c r="GE129" s="60"/>
      <c r="GF129" s="60"/>
      <c r="GG129" s="60"/>
      <c r="GH129" s="60"/>
      <c r="GI129" s="60"/>
      <c r="GJ129" s="60"/>
      <c r="GK129" s="60"/>
      <c r="GL129" s="60"/>
      <c r="GM129" s="60"/>
      <c r="GN129" s="60"/>
      <c r="GO129" s="60"/>
      <c r="GP129" s="60"/>
      <c r="GQ129" s="60"/>
      <c r="GR129" s="60"/>
      <c r="GS129" s="60"/>
      <c r="GT129" s="60"/>
      <c r="GU129" s="60"/>
      <c r="GV129" s="60"/>
      <c r="GW129" s="60"/>
      <c r="GX129" s="60"/>
      <c r="GY129" s="60"/>
      <c r="GZ129" s="60"/>
      <c r="HA129" s="60"/>
      <c r="HB129" s="60"/>
      <c r="HC129" s="60"/>
      <c r="HD129" s="60"/>
      <c r="HE129" s="60"/>
      <c r="HF129" s="60"/>
      <c r="HG129" s="60"/>
      <c r="HH129" s="60"/>
      <c r="HI129" s="60"/>
      <c r="HJ129" s="60"/>
      <c r="HK129" s="60"/>
      <c r="HL129" s="60"/>
      <c r="HM129" s="60"/>
      <c r="HN129" s="60"/>
      <c r="HO129" s="60"/>
      <c r="HP129" s="60"/>
      <c r="HQ129" s="60"/>
      <c r="HR129" s="60"/>
      <c r="HS129" s="60"/>
      <c r="HT129" s="60"/>
      <c r="HU129" s="60"/>
      <c r="HV129" s="60"/>
      <c r="HW129" s="60"/>
      <c r="HX129" s="60"/>
      <c r="HY129" s="60"/>
      <c r="HZ129" s="60"/>
      <c r="IA129" s="60"/>
      <c r="IB129" s="60"/>
      <c r="IC129" s="60"/>
      <c r="ID129" s="60"/>
      <c r="IE129" s="60"/>
      <c r="IF129" s="60"/>
      <c r="IG129" s="60"/>
      <c r="IH129" s="60"/>
      <c r="II129" s="60"/>
      <c r="IJ129" s="60"/>
      <c r="IK129" s="60"/>
      <c r="IL129" s="60"/>
      <c r="IM129" s="60"/>
      <c r="IN129" s="60"/>
      <c r="IO129" s="60"/>
      <c r="IP129" s="60"/>
      <c r="IQ129" s="60"/>
      <c r="IR129" s="60"/>
      <c r="IS129" s="60"/>
      <c r="IT129" s="60"/>
    </row>
    <row r="130" spans="1:254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  <c r="GS130" s="60"/>
      <c r="GT130" s="60"/>
      <c r="GU130" s="60"/>
      <c r="GV130" s="60"/>
      <c r="GW130" s="60"/>
      <c r="GX130" s="60"/>
      <c r="GY130" s="60"/>
      <c r="GZ130" s="60"/>
      <c r="HA130" s="60"/>
      <c r="HB130" s="60"/>
      <c r="HC130" s="60"/>
      <c r="HD130" s="60"/>
      <c r="HE130" s="60"/>
      <c r="HF130" s="60"/>
      <c r="HG130" s="60"/>
      <c r="HH130" s="60"/>
      <c r="HI130" s="60"/>
      <c r="HJ130" s="60"/>
      <c r="HK130" s="60"/>
      <c r="HL130" s="60"/>
      <c r="HM130" s="60"/>
      <c r="HN130" s="60"/>
      <c r="HO130" s="60"/>
      <c r="HP130" s="60"/>
      <c r="HQ130" s="60"/>
      <c r="HR130" s="60"/>
      <c r="HS130" s="60"/>
      <c r="HT130" s="60"/>
      <c r="HU130" s="60"/>
      <c r="HV130" s="60"/>
      <c r="HW130" s="60"/>
      <c r="HX130" s="60"/>
      <c r="HY130" s="60"/>
      <c r="HZ130" s="60"/>
      <c r="IA130" s="60"/>
      <c r="IB130" s="60"/>
      <c r="IC130" s="60"/>
      <c r="ID130" s="60"/>
      <c r="IE130" s="60"/>
      <c r="IF130" s="60"/>
      <c r="IG130" s="60"/>
      <c r="IH130" s="60"/>
      <c r="II130" s="60"/>
      <c r="IJ130" s="60"/>
      <c r="IK130" s="60"/>
      <c r="IL130" s="60"/>
      <c r="IM130" s="60"/>
      <c r="IN130" s="60"/>
      <c r="IO130" s="60"/>
      <c r="IP130" s="60"/>
      <c r="IQ130" s="60"/>
      <c r="IR130" s="60"/>
      <c r="IS130" s="60"/>
      <c r="IT130" s="60"/>
    </row>
    <row r="131" spans="1:254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0"/>
      <c r="GD131" s="60"/>
      <c r="GE131" s="60"/>
      <c r="GF131" s="60"/>
      <c r="GG131" s="60"/>
      <c r="GH131" s="60"/>
      <c r="GI131" s="60"/>
      <c r="GJ131" s="60"/>
      <c r="GK131" s="60"/>
      <c r="GL131" s="60"/>
      <c r="GM131" s="60"/>
      <c r="GN131" s="60"/>
      <c r="GO131" s="60"/>
      <c r="GP131" s="60"/>
      <c r="GQ131" s="60"/>
      <c r="GR131" s="60"/>
      <c r="GS131" s="60"/>
      <c r="GT131" s="60"/>
      <c r="GU131" s="60"/>
      <c r="GV131" s="60"/>
      <c r="GW131" s="60"/>
      <c r="GX131" s="60"/>
      <c r="GY131" s="60"/>
      <c r="GZ131" s="60"/>
      <c r="HA131" s="60"/>
      <c r="HB131" s="60"/>
      <c r="HC131" s="60"/>
      <c r="HD131" s="60"/>
      <c r="HE131" s="60"/>
      <c r="HF131" s="60"/>
      <c r="HG131" s="60"/>
      <c r="HH131" s="60"/>
      <c r="HI131" s="60"/>
      <c r="HJ131" s="60"/>
      <c r="HK131" s="60"/>
      <c r="HL131" s="60"/>
      <c r="HM131" s="60"/>
      <c r="HN131" s="60"/>
      <c r="HO131" s="60"/>
      <c r="HP131" s="60"/>
      <c r="HQ131" s="60"/>
      <c r="HR131" s="60"/>
      <c r="HS131" s="60"/>
      <c r="HT131" s="60"/>
      <c r="HU131" s="60"/>
      <c r="HV131" s="60"/>
      <c r="HW131" s="60"/>
      <c r="HX131" s="60"/>
      <c r="HY131" s="60"/>
      <c r="HZ131" s="60"/>
      <c r="IA131" s="60"/>
      <c r="IB131" s="60"/>
      <c r="IC131" s="60"/>
      <c r="ID131" s="60"/>
      <c r="IE131" s="60"/>
      <c r="IF131" s="60"/>
      <c r="IG131" s="60"/>
      <c r="IH131" s="60"/>
      <c r="II131" s="60"/>
      <c r="IJ131" s="60"/>
      <c r="IK131" s="60"/>
      <c r="IL131" s="60"/>
      <c r="IM131" s="60"/>
      <c r="IN131" s="60"/>
      <c r="IO131" s="60"/>
      <c r="IP131" s="60"/>
      <c r="IQ131" s="60"/>
      <c r="IR131" s="60"/>
      <c r="IS131" s="60"/>
      <c r="IT131" s="60"/>
    </row>
    <row r="132" spans="1:254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  <c r="GS132" s="60"/>
      <c r="GT132" s="60"/>
      <c r="GU132" s="60"/>
      <c r="GV132" s="60"/>
      <c r="GW132" s="60"/>
      <c r="GX132" s="60"/>
      <c r="GY132" s="60"/>
      <c r="GZ132" s="60"/>
      <c r="HA132" s="60"/>
      <c r="HB132" s="60"/>
      <c r="HC132" s="60"/>
      <c r="HD132" s="60"/>
      <c r="HE132" s="60"/>
      <c r="HF132" s="60"/>
      <c r="HG132" s="60"/>
      <c r="HH132" s="60"/>
      <c r="HI132" s="60"/>
      <c r="HJ132" s="60"/>
      <c r="HK132" s="60"/>
      <c r="HL132" s="60"/>
      <c r="HM132" s="60"/>
      <c r="HN132" s="60"/>
      <c r="HO132" s="60"/>
      <c r="HP132" s="60"/>
      <c r="HQ132" s="60"/>
      <c r="HR132" s="60"/>
      <c r="HS132" s="60"/>
      <c r="HT132" s="60"/>
      <c r="HU132" s="60"/>
      <c r="HV132" s="60"/>
      <c r="HW132" s="60"/>
      <c r="HX132" s="60"/>
      <c r="HY132" s="60"/>
      <c r="HZ132" s="60"/>
      <c r="IA132" s="60"/>
      <c r="IB132" s="60"/>
      <c r="IC132" s="60"/>
      <c r="ID132" s="60"/>
      <c r="IE132" s="60"/>
      <c r="IF132" s="60"/>
      <c r="IG132" s="60"/>
      <c r="IH132" s="60"/>
      <c r="II132" s="60"/>
      <c r="IJ132" s="60"/>
      <c r="IK132" s="60"/>
      <c r="IL132" s="60"/>
      <c r="IM132" s="60"/>
      <c r="IN132" s="60"/>
      <c r="IO132" s="60"/>
      <c r="IP132" s="60"/>
      <c r="IQ132" s="60"/>
      <c r="IR132" s="60"/>
      <c r="IS132" s="60"/>
      <c r="IT132" s="60"/>
    </row>
    <row r="133" spans="1:254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0"/>
      <c r="EP133" s="60"/>
      <c r="EQ133" s="60"/>
      <c r="ER133" s="60"/>
      <c r="ES133" s="60"/>
      <c r="ET133" s="60"/>
      <c r="EU133" s="60"/>
      <c r="EV133" s="60"/>
      <c r="EW133" s="60"/>
      <c r="EX133" s="60"/>
      <c r="EY133" s="60"/>
      <c r="EZ133" s="60"/>
      <c r="FA133" s="60"/>
      <c r="FB133" s="60"/>
      <c r="FC133" s="60"/>
      <c r="FD133" s="60"/>
      <c r="FE133" s="60"/>
      <c r="FF133" s="60"/>
      <c r="FG133" s="60"/>
      <c r="FH133" s="60"/>
      <c r="FI133" s="60"/>
      <c r="FJ133" s="60"/>
      <c r="FK133" s="60"/>
      <c r="FL133" s="60"/>
      <c r="FM133" s="60"/>
      <c r="FN133" s="60"/>
      <c r="FO133" s="60"/>
      <c r="FP133" s="60"/>
      <c r="FQ133" s="60"/>
      <c r="FR133" s="60"/>
      <c r="FS133" s="60"/>
      <c r="FT133" s="60"/>
      <c r="FU133" s="60"/>
      <c r="FV133" s="60"/>
      <c r="FW133" s="60"/>
      <c r="FX133" s="60"/>
      <c r="FY133" s="60"/>
      <c r="FZ133" s="60"/>
      <c r="GA133" s="60"/>
      <c r="GB133" s="60"/>
      <c r="GC133" s="60"/>
      <c r="GD133" s="60"/>
      <c r="GE133" s="60"/>
      <c r="GF133" s="60"/>
      <c r="GG133" s="60"/>
      <c r="GH133" s="60"/>
      <c r="GI133" s="60"/>
      <c r="GJ133" s="60"/>
      <c r="GK133" s="60"/>
      <c r="GL133" s="60"/>
      <c r="GM133" s="60"/>
      <c r="GN133" s="60"/>
      <c r="GO133" s="60"/>
      <c r="GP133" s="60"/>
      <c r="GQ133" s="60"/>
      <c r="GR133" s="60"/>
      <c r="GS133" s="60"/>
      <c r="GT133" s="60"/>
      <c r="GU133" s="60"/>
      <c r="GV133" s="60"/>
      <c r="GW133" s="60"/>
      <c r="GX133" s="60"/>
      <c r="GY133" s="60"/>
      <c r="GZ133" s="60"/>
      <c r="HA133" s="60"/>
      <c r="HB133" s="60"/>
      <c r="HC133" s="60"/>
      <c r="HD133" s="60"/>
      <c r="HE133" s="60"/>
      <c r="HF133" s="60"/>
      <c r="HG133" s="60"/>
      <c r="HH133" s="60"/>
      <c r="HI133" s="60"/>
      <c r="HJ133" s="60"/>
      <c r="HK133" s="60"/>
      <c r="HL133" s="60"/>
      <c r="HM133" s="60"/>
      <c r="HN133" s="60"/>
      <c r="HO133" s="60"/>
      <c r="HP133" s="60"/>
      <c r="HQ133" s="60"/>
      <c r="HR133" s="60"/>
      <c r="HS133" s="60"/>
      <c r="HT133" s="60"/>
      <c r="HU133" s="60"/>
      <c r="HV133" s="60"/>
      <c r="HW133" s="60"/>
      <c r="HX133" s="60"/>
      <c r="HY133" s="60"/>
      <c r="HZ133" s="60"/>
      <c r="IA133" s="60"/>
      <c r="IB133" s="60"/>
      <c r="IC133" s="60"/>
      <c r="ID133" s="60"/>
      <c r="IE133" s="60"/>
      <c r="IF133" s="60"/>
      <c r="IG133" s="60"/>
      <c r="IH133" s="60"/>
      <c r="II133" s="60"/>
      <c r="IJ133" s="60"/>
      <c r="IK133" s="60"/>
      <c r="IL133" s="60"/>
      <c r="IM133" s="60"/>
      <c r="IN133" s="60"/>
      <c r="IO133" s="60"/>
      <c r="IP133" s="60"/>
      <c r="IQ133" s="60"/>
      <c r="IR133" s="60"/>
      <c r="IS133" s="60"/>
      <c r="IT133" s="60"/>
    </row>
    <row r="134" spans="1:25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0"/>
      <c r="GD134" s="60"/>
      <c r="GE134" s="60"/>
      <c r="GF134" s="60"/>
      <c r="GG134" s="60"/>
      <c r="GH134" s="60"/>
      <c r="GI134" s="60"/>
      <c r="GJ134" s="60"/>
      <c r="GK134" s="60"/>
      <c r="GL134" s="60"/>
      <c r="GM134" s="60"/>
      <c r="GN134" s="60"/>
      <c r="GO134" s="60"/>
      <c r="GP134" s="60"/>
      <c r="GQ134" s="60"/>
      <c r="GR134" s="60"/>
      <c r="GS134" s="60"/>
      <c r="GT134" s="60"/>
      <c r="GU134" s="60"/>
      <c r="GV134" s="60"/>
      <c r="GW134" s="60"/>
      <c r="GX134" s="60"/>
      <c r="GY134" s="60"/>
      <c r="GZ134" s="60"/>
      <c r="HA134" s="60"/>
      <c r="HB134" s="60"/>
      <c r="HC134" s="60"/>
      <c r="HD134" s="60"/>
      <c r="HE134" s="60"/>
      <c r="HF134" s="60"/>
      <c r="HG134" s="60"/>
      <c r="HH134" s="60"/>
      <c r="HI134" s="60"/>
      <c r="HJ134" s="60"/>
      <c r="HK134" s="60"/>
      <c r="HL134" s="60"/>
      <c r="HM134" s="60"/>
      <c r="HN134" s="60"/>
      <c r="HO134" s="60"/>
      <c r="HP134" s="60"/>
      <c r="HQ134" s="60"/>
      <c r="HR134" s="60"/>
      <c r="HS134" s="60"/>
      <c r="HT134" s="60"/>
      <c r="HU134" s="60"/>
      <c r="HV134" s="60"/>
      <c r="HW134" s="60"/>
      <c r="HX134" s="60"/>
      <c r="HY134" s="60"/>
      <c r="HZ134" s="60"/>
      <c r="IA134" s="60"/>
      <c r="IB134" s="60"/>
      <c r="IC134" s="60"/>
      <c r="ID134" s="60"/>
      <c r="IE134" s="60"/>
      <c r="IF134" s="60"/>
      <c r="IG134" s="60"/>
      <c r="IH134" s="60"/>
      <c r="II134" s="60"/>
      <c r="IJ134" s="60"/>
      <c r="IK134" s="60"/>
      <c r="IL134" s="60"/>
      <c r="IM134" s="60"/>
      <c r="IN134" s="60"/>
      <c r="IO134" s="60"/>
      <c r="IP134" s="60"/>
      <c r="IQ134" s="60"/>
      <c r="IR134" s="60"/>
      <c r="IS134" s="60"/>
      <c r="IT134" s="60"/>
    </row>
    <row r="135" spans="1:254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0"/>
      <c r="GD135" s="60"/>
      <c r="GE135" s="60"/>
      <c r="GF135" s="60"/>
      <c r="GG135" s="60"/>
      <c r="GH135" s="60"/>
      <c r="GI135" s="60"/>
      <c r="GJ135" s="60"/>
      <c r="GK135" s="60"/>
      <c r="GL135" s="60"/>
      <c r="GM135" s="60"/>
      <c r="GN135" s="60"/>
      <c r="GO135" s="60"/>
      <c r="GP135" s="60"/>
      <c r="GQ135" s="60"/>
      <c r="GR135" s="60"/>
      <c r="GS135" s="60"/>
      <c r="GT135" s="60"/>
      <c r="GU135" s="60"/>
      <c r="GV135" s="60"/>
      <c r="GW135" s="60"/>
      <c r="GX135" s="60"/>
      <c r="GY135" s="60"/>
      <c r="GZ135" s="60"/>
      <c r="HA135" s="60"/>
      <c r="HB135" s="60"/>
      <c r="HC135" s="60"/>
      <c r="HD135" s="60"/>
      <c r="HE135" s="60"/>
      <c r="HF135" s="60"/>
      <c r="HG135" s="60"/>
      <c r="HH135" s="60"/>
      <c r="HI135" s="60"/>
      <c r="HJ135" s="60"/>
      <c r="HK135" s="60"/>
      <c r="HL135" s="60"/>
      <c r="HM135" s="60"/>
      <c r="HN135" s="60"/>
      <c r="HO135" s="60"/>
      <c r="HP135" s="60"/>
      <c r="HQ135" s="60"/>
      <c r="HR135" s="60"/>
      <c r="HS135" s="60"/>
      <c r="HT135" s="60"/>
      <c r="HU135" s="60"/>
      <c r="HV135" s="60"/>
      <c r="HW135" s="60"/>
      <c r="HX135" s="60"/>
      <c r="HY135" s="60"/>
      <c r="HZ135" s="60"/>
      <c r="IA135" s="60"/>
      <c r="IB135" s="60"/>
      <c r="IC135" s="60"/>
      <c r="ID135" s="60"/>
      <c r="IE135" s="60"/>
      <c r="IF135" s="60"/>
      <c r="IG135" s="60"/>
      <c r="IH135" s="60"/>
      <c r="II135" s="60"/>
      <c r="IJ135" s="60"/>
      <c r="IK135" s="60"/>
      <c r="IL135" s="60"/>
      <c r="IM135" s="60"/>
      <c r="IN135" s="60"/>
      <c r="IO135" s="60"/>
      <c r="IP135" s="60"/>
      <c r="IQ135" s="60"/>
      <c r="IR135" s="60"/>
      <c r="IS135" s="60"/>
      <c r="IT135" s="60"/>
    </row>
    <row r="136" spans="1:254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  <c r="GS136" s="60"/>
      <c r="GT136" s="60"/>
      <c r="GU136" s="60"/>
      <c r="GV136" s="60"/>
      <c r="GW136" s="60"/>
      <c r="GX136" s="60"/>
      <c r="GY136" s="60"/>
      <c r="GZ136" s="60"/>
      <c r="HA136" s="60"/>
      <c r="HB136" s="60"/>
      <c r="HC136" s="60"/>
      <c r="HD136" s="60"/>
      <c r="HE136" s="60"/>
      <c r="HF136" s="60"/>
      <c r="HG136" s="60"/>
      <c r="HH136" s="60"/>
      <c r="HI136" s="60"/>
      <c r="HJ136" s="60"/>
      <c r="HK136" s="60"/>
      <c r="HL136" s="60"/>
      <c r="HM136" s="60"/>
      <c r="HN136" s="60"/>
      <c r="HO136" s="60"/>
      <c r="HP136" s="60"/>
      <c r="HQ136" s="60"/>
      <c r="HR136" s="60"/>
      <c r="HS136" s="60"/>
      <c r="HT136" s="60"/>
      <c r="HU136" s="60"/>
      <c r="HV136" s="60"/>
      <c r="HW136" s="60"/>
      <c r="HX136" s="60"/>
      <c r="HY136" s="60"/>
      <c r="HZ136" s="60"/>
      <c r="IA136" s="60"/>
      <c r="IB136" s="60"/>
      <c r="IC136" s="60"/>
      <c r="ID136" s="60"/>
      <c r="IE136" s="60"/>
      <c r="IF136" s="60"/>
      <c r="IG136" s="60"/>
      <c r="IH136" s="60"/>
      <c r="II136" s="60"/>
      <c r="IJ136" s="60"/>
      <c r="IK136" s="60"/>
      <c r="IL136" s="60"/>
      <c r="IM136" s="60"/>
      <c r="IN136" s="60"/>
      <c r="IO136" s="60"/>
      <c r="IP136" s="60"/>
      <c r="IQ136" s="60"/>
      <c r="IR136" s="60"/>
      <c r="IS136" s="60"/>
      <c r="IT136" s="60"/>
    </row>
    <row r="137" spans="1:254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  <c r="GS137" s="60"/>
      <c r="GT137" s="60"/>
      <c r="GU137" s="60"/>
      <c r="GV137" s="60"/>
      <c r="GW137" s="60"/>
      <c r="GX137" s="60"/>
      <c r="GY137" s="60"/>
      <c r="GZ137" s="60"/>
      <c r="HA137" s="60"/>
      <c r="HB137" s="60"/>
      <c r="HC137" s="60"/>
      <c r="HD137" s="60"/>
      <c r="HE137" s="60"/>
      <c r="HF137" s="60"/>
      <c r="HG137" s="60"/>
      <c r="HH137" s="60"/>
      <c r="HI137" s="60"/>
      <c r="HJ137" s="60"/>
      <c r="HK137" s="60"/>
      <c r="HL137" s="60"/>
      <c r="HM137" s="60"/>
      <c r="HN137" s="60"/>
      <c r="HO137" s="60"/>
      <c r="HP137" s="60"/>
      <c r="HQ137" s="60"/>
      <c r="HR137" s="60"/>
      <c r="HS137" s="60"/>
      <c r="HT137" s="60"/>
      <c r="HU137" s="60"/>
      <c r="HV137" s="60"/>
      <c r="HW137" s="60"/>
      <c r="HX137" s="60"/>
      <c r="HY137" s="60"/>
      <c r="HZ137" s="60"/>
      <c r="IA137" s="60"/>
      <c r="IB137" s="60"/>
      <c r="IC137" s="60"/>
      <c r="ID137" s="60"/>
      <c r="IE137" s="60"/>
      <c r="IF137" s="60"/>
      <c r="IG137" s="60"/>
      <c r="IH137" s="60"/>
      <c r="II137" s="60"/>
      <c r="IJ137" s="60"/>
      <c r="IK137" s="60"/>
      <c r="IL137" s="60"/>
      <c r="IM137" s="60"/>
      <c r="IN137" s="60"/>
      <c r="IO137" s="60"/>
      <c r="IP137" s="60"/>
      <c r="IQ137" s="60"/>
      <c r="IR137" s="60"/>
      <c r="IS137" s="60"/>
      <c r="IT137" s="60"/>
    </row>
    <row r="138" spans="1:254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0"/>
      <c r="EP138" s="60"/>
      <c r="EQ138" s="60"/>
      <c r="ER138" s="60"/>
      <c r="ES138" s="60"/>
      <c r="ET138" s="60"/>
      <c r="EU138" s="60"/>
      <c r="EV138" s="60"/>
      <c r="EW138" s="60"/>
      <c r="EX138" s="60"/>
      <c r="EY138" s="60"/>
      <c r="EZ138" s="60"/>
      <c r="FA138" s="60"/>
      <c r="FB138" s="60"/>
      <c r="FC138" s="60"/>
      <c r="FD138" s="60"/>
      <c r="FE138" s="60"/>
      <c r="FF138" s="60"/>
      <c r="FG138" s="60"/>
      <c r="FH138" s="60"/>
      <c r="FI138" s="60"/>
      <c r="FJ138" s="60"/>
      <c r="FK138" s="60"/>
      <c r="FL138" s="60"/>
      <c r="FM138" s="60"/>
      <c r="FN138" s="60"/>
      <c r="FO138" s="60"/>
      <c r="FP138" s="60"/>
      <c r="FQ138" s="60"/>
      <c r="FR138" s="60"/>
      <c r="FS138" s="60"/>
      <c r="FT138" s="60"/>
      <c r="FU138" s="60"/>
      <c r="FV138" s="60"/>
      <c r="FW138" s="60"/>
      <c r="FX138" s="60"/>
      <c r="FY138" s="60"/>
      <c r="FZ138" s="60"/>
      <c r="GA138" s="60"/>
      <c r="GB138" s="60"/>
      <c r="GC138" s="60"/>
      <c r="GD138" s="60"/>
      <c r="GE138" s="60"/>
      <c r="GF138" s="60"/>
      <c r="GG138" s="60"/>
      <c r="GH138" s="60"/>
      <c r="GI138" s="60"/>
      <c r="GJ138" s="60"/>
      <c r="GK138" s="60"/>
      <c r="GL138" s="60"/>
      <c r="GM138" s="60"/>
      <c r="GN138" s="60"/>
      <c r="GO138" s="60"/>
      <c r="GP138" s="60"/>
      <c r="GQ138" s="60"/>
      <c r="GR138" s="60"/>
      <c r="GS138" s="60"/>
      <c r="GT138" s="60"/>
      <c r="GU138" s="60"/>
      <c r="GV138" s="60"/>
      <c r="GW138" s="60"/>
      <c r="GX138" s="60"/>
      <c r="GY138" s="60"/>
      <c r="GZ138" s="60"/>
      <c r="HA138" s="60"/>
      <c r="HB138" s="60"/>
      <c r="HC138" s="60"/>
      <c r="HD138" s="60"/>
      <c r="HE138" s="60"/>
      <c r="HF138" s="60"/>
      <c r="HG138" s="60"/>
      <c r="HH138" s="60"/>
      <c r="HI138" s="60"/>
      <c r="HJ138" s="60"/>
      <c r="HK138" s="60"/>
      <c r="HL138" s="60"/>
      <c r="HM138" s="60"/>
      <c r="HN138" s="60"/>
      <c r="HO138" s="60"/>
      <c r="HP138" s="60"/>
      <c r="HQ138" s="60"/>
      <c r="HR138" s="60"/>
      <c r="HS138" s="60"/>
      <c r="HT138" s="60"/>
      <c r="HU138" s="60"/>
      <c r="HV138" s="60"/>
      <c r="HW138" s="60"/>
      <c r="HX138" s="60"/>
      <c r="HY138" s="60"/>
      <c r="HZ138" s="60"/>
      <c r="IA138" s="60"/>
      <c r="IB138" s="60"/>
      <c r="IC138" s="60"/>
      <c r="ID138" s="60"/>
      <c r="IE138" s="60"/>
      <c r="IF138" s="60"/>
      <c r="IG138" s="60"/>
      <c r="IH138" s="60"/>
      <c r="II138" s="60"/>
      <c r="IJ138" s="60"/>
      <c r="IK138" s="60"/>
      <c r="IL138" s="60"/>
      <c r="IM138" s="60"/>
      <c r="IN138" s="60"/>
      <c r="IO138" s="60"/>
      <c r="IP138" s="60"/>
      <c r="IQ138" s="60"/>
      <c r="IR138" s="60"/>
      <c r="IS138" s="60"/>
      <c r="IT138" s="60"/>
    </row>
    <row r="139" spans="1:254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  <c r="GS139" s="60"/>
      <c r="GT139" s="60"/>
      <c r="GU139" s="60"/>
      <c r="GV139" s="60"/>
      <c r="GW139" s="60"/>
      <c r="GX139" s="60"/>
      <c r="GY139" s="60"/>
      <c r="GZ139" s="60"/>
      <c r="HA139" s="60"/>
      <c r="HB139" s="60"/>
      <c r="HC139" s="60"/>
      <c r="HD139" s="60"/>
      <c r="HE139" s="60"/>
      <c r="HF139" s="60"/>
      <c r="HG139" s="60"/>
      <c r="HH139" s="60"/>
      <c r="HI139" s="60"/>
      <c r="HJ139" s="60"/>
      <c r="HK139" s="60"/>
      <c r="HL139" s="60"/>
      <c r="HM139" s="60"/>
      <c r="HN139" s="60"/>
      <c r="HO139" s="60"/>
      <c r="HP139" s="60"/>
      <c r="HQ139" s="60"/>
      <c r="HR139" s="60"/>
      <c r="HS139" s="60"/>
      <c r="HT139" s="60"/>
      <c r="HU139" s="60"/>
      <c r="HV139" s="60"/>
      <c r="HW139" s="60"/>
      <c r="HX139" s="60"/>
      <c r="HY139" s="60"/>
      <c r="HZ139" s="60"/>
      <c r="IA139" s="60"/>
      <c r="IB139" s="60"/>
      <c r="IC139" s="60"/>
      <c r="ID139" s="60"/>
      <c r="IE139" s="60"/>
      <c r="IF139" s="60"/>
      <c r="IG139" s="60"/>
      <c r="IH139" s="60"/>
      <c r="II139" s="60"/>
      <c r="IJ139" s="60"/>
      <c r="IK139" s="60"/>
      <c r="IL139" s="60"/>
      <c r="IM139" s="60"/>
      <c r="IN139" s="60"/>
      <c r="IO139" s="60"/>
      <c r="IP139" s="60"/>
      <c r="IQ139" s="60"/>
      <c r="IR139" s="60"/>
      <c r="IS139" s="60"/>
      <c r="IT139" s="60"/>
    </row>
    <row r="140" spans="1:254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  <c r="GS140" s="60"/>
      <c r="GT140" s="60"/>
      <c r="GU140" s="60"/>
      <c r="GV140" s="60"/>
      <c r="GW140" s="60"/>
      <c r="GX140" s="60"/>
      <c r="GY140" s="60"/>
      <c r="GZ140" s="60"/>
      <c r="HA140" s="60"/>
      <c r="HB140" s="60"/>
      <c r="HC140" s="60"/>
      <c r="HD140" s="60"/>
      <c r="HE140" s="60"/>
      <c r="HF140" s="60"/>
      <c r="HG140" s="60"/>
      <c r="HH140" s="60"/>
      <c r="HI140" s="60"/>
      <c r="HJ140" s="60"/>
      <c r="HK140" s="60"/>
      <c r="HL140" s="60"/>
      <c r="HM140" s="60"/>
      <c r="HN140" s="60"/>
      <c r="HO140" s="60"/>
      <c r="HP140" s="60"/>
      <c r="HQ140" s="60"/>
      <c r="HR140" s="60"/>
      <c r="HS140" s="60"/>
      <c r="HT140" s="60"/>
      <c r="HU140" s="60"/>
      <c r="HV140" s="60"/>
      <c r="HW140" s="60"/>
      <c r="HX140" s="60"/>
      <c r="HY140" s="60"/>
      <c r="HZ140" s="60"/>
      <c r="IA140" s="60"/>
      <c r="IB140" s="60"/>
      <c r="IC140" s="60"/>
      <c r="ID140" s="60"/>
      <c r="IE140" s="60"/>
      <c r="IF140" s="60"/>
      <c r="IG140" s="60"/>
      <c r="IH140" s="60"/>
      <c r="II140" s="60"/>
      <c r="IJ140" s="60"/>
      <c r="IK140" s="60"/>
      <c r="IL140" s="60"/>
      <c r="IM140" s="60"/>
      <c r="IN140" s="60"/>
      <c r="IO140" s="60"/>
      <c r="IP140" s="60"/>
      <c r="IQ140" s="60"/>
      <c r="IR140" s="60"/>
      <c r="IS140" s="60"/>
      <c r="IT140" s="60"/>
    </row>
    <row r="141" spans="1:254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  <c r="GS141" s="60"/>
      <c r="GT141" s="60"/>
      <c r="GU141" s="60"/>
      <c r="GV141" s="60"/>
      <c r="GW141" s="60"/>
      <c r="GX141" s="60"/>
      <c r="GY141" s="60"/>
      <c r="GZ141" s="60"/>
      <c r="HA141" s="60"/>
      <c r="HB141" s="60"/>
      <c r="HC141" s="60"/>
      <c r="HD141" s="60"/>
      <c r="HE141" s="60"/>
      <c r="HF141" s="60"/>
      <c r="HG141" s="60"/>
      <c r="HH141" s="60"/>
      <c r="HI141" s="60"/>
      <c r="HJ141" s="60"/>
      <c r="HK141" s="60"/>
      <c r="HL141" s="60"/>
      <c r="HM141" s="60"/>
      <c r="HN141" s="60"/>
      <c r="HO141" s="60"/>
      <c r="HP141" s="60"/>
      <c r="HQ141" s="60"/>
      <c r="HR141" s="60"/>
      <c r="HS141" s="60"/>
      <c r="HT141" s="60"/>
      <c r="HU141" s="60"/>
      <c r="HV141" s="60"/>
      <c r="HW141" s="60"/>
      <c r="HX141" s="60"/>
      <c r="HY141" s="60"/>
      <c r="HZ141" s="60"/>
      <c r="IA141" s="60"/>
      <c r="IB141" s="60"/>
      <c r="IC141" s="60"/>
      <c r="ID141" s="60"/>
      <c r="IE141" s="60"/>
      <c r="IF141" s="60"/>
      <c r="IG141" s="60"/>
      <c r="IH141" s="60"/>
      <c r="II141" s="60"/>
      <c r="IJ141" s="60"/>
      <c r="IK141" s="60"/>
      <c r="IL141" s="60"/>
      <c r="IM141" s="60"/>
      <c r="IN141" s="60"/>
      <c r="IO141" s="60"/>
      <c r="IP141" s="60"/>
      <c r="IQ141" s="60"/>
      <c r="IR141" s="60"/>
      <c r="IS141" s="60"/>
      <c r="IT141" s="60"/>
    </row>
    <row r="142" spans="1:254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  <c r="GS142" s="60"/>
      <c r="GT142" s="60"/>
      <c r="GU142" s="60"/>
      <c r="GV142" s="60"/>
      <c r="GW142" s="60"/>
      <c r="GX142" s="60"/>
      <c r="GY142" s="60"/>
      <c r="GZ142" s="60"/>
      <c r="HA142" s="60"/>
      <c r="HB142" s="60"/>
      <c r="HC142" s="60"/>
      <c r="HD142" s="60"/>
      <c r="HE142" s="60"/>
      <c r="HF142" s="60"/>
      <c r="HG142" s="60"/>
      <c r="HH142" s="60"/>
      <c r="HI142" s="60"/>
      <c r="HJ142" s="60"/>
      <c r="HK142" s="60"/>
      <c r="HL142" s="60"/>
      <c r="HM142" s="60"/>
      <c r="HN142" s="60"/>
      <c r="HO142" s="60"/>
      <c r="HP142" s="60"/>
      <c r="HQ142" s="60"/>
      <c r="HR142" s="60"/>
      <c r="HS142" s="60"/>
      <c r="HT142" s="60"/>
      <c r="HU142" s="60"/>
      <c r="HV142" s="60"/>
      <c r="HW142" s="60"/>
      <c r="HX142" s="60"/>
      <c r="HY142" s="60"/>
      <c r="HZ142" s="60"/>
      <c r="IA142" s="60"/>
      <c r="IB142" s="60"/>
      <c r="IC142" s="60"/>
      <c r="ID142" s="60"/>
      <c r="IE142" s="60"/>
      <c r="IF142" s="60"/>
      <c r="IG142" s="60"/>
      <c r="IH142" s="60"/>
      <c r="II142" s="60"/>
      <c r="IJ142" s="60"/>
      <c r="IK142" s="60"/>
      <c r="IL142" s="60"/>
      <c r="IM142" s="60"/>
      <c r="IN142" s="60"/>
      <c r="IO142" s="60"/>
      <c r="IP142" s="60"/>
      <c r="IQ142" s="60"/>
      <c r="IR142" s="60"/>
      <c r="IS142" s="60"/>
      <c r="IT142" s="60"/>
    </row>
    <row r="143" spans="1:254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60"/>
      <c r="EP143" s="60"/>
      <c r="EQ143" s="60"/>
      <c r="ER143" s="60"/>
      <c r="ES143" s="60"/>
      <c r="ET143" s="60"/>
      <c r="EU143" s="60"/>
      <c r="EV143" s="60"/>
      <c r="EW143" s="60"/>
      <c r="EX143" s="60"/>
      <c r="EY143" s="60"/>
      <c r="EZ143" s="60"/>
      <c r="FA143" s="60"/>
      <c r="FB143" s="60"/>
      <c r="FC143" s="60"/>
      <c r="FD143" s="60"/>
      <c r="FE143" s="60"/>
      <c r="FF143" s="60"/>
      <c r="FG143" s="60"/>
      <c r="FH143" s="60"/>
      <c r="FI143" s="60"/>
      <c r="FJ143" s="60"/>
      <c r="FK143" s="60"/>
      <c r="FL143" s="60"/>
      <c r="FM143" s="60"/>
      <c r="FN143" s="60"/>
      <c r="FO143" s="60"/>
      <c r="FP143" s="60"/>
      <c r="FQ143" s="60"/>
      <c r="FR143" s="60"/>
      <c r="FS143" s="60"/>
      <c r="FT143" s="60"/>
      <c r="FU143" s="60"/>
      <c r="FV143" s="60"/>
      <c r="FW143" s="60"/>
      <c r="FX143" s="60"/>
      <c r="FY143" s="60"/>
      <c r="FZ143" s="60"/>
      <c r="GA143" s="60"/>
      <c r="GB143" s="60"/>
      <c r="GC143" s="60"/>
      <c r="GD143" s="60"/>
      <c r="GE143" s="60"/>
      <c r="GF143" s="60"/>
      <c r="GG143" s="60"/>
      <c r="GH143" s="60"/>
      <c r="GI143" s="60"/>
      <c r="GJ143" s="60"/>
      <c r="GK143" s="60"/>
      <c r="GL143" s="60"/>
      <c r="GM143" s="60"/>
      <c r="GN143" s="60"/>
      <c r="GO143" s="60"/>
      <c r="GP143" s="60"/>
      <c r="GQ143" s="60"/>
      <c r="GR143" s="60"/>
      <c r="GS143" s="60"/>
      <c r="GT143" s="60"/>
      <c r="GU143" s="60"/>
      <c r="GV143" s="60"/>
      <c r="GW143" s="60"/>
      <c r="GX143" s="60"/>
      <c r="GY143" s="60"/>
      <c r="GZ143" s="60"/>
      <c r="HA143" s="60"/>
      <c r="HB143" s="60"/>
      <c r="HC143" s="60"/>
      <c r="HD143" s="60"/>
      <c r="HE143" s="60"/>
      <c r="HF143" s="60"/>
      <c r="HG143" s="60"/>
      <c r="HH143" s="60"/>
      <c r="HI143" s="60"/>
      <c r="HJ143" s="60"/>
      <c r="HK143" s="60"/>
      <c r="HL143" s="60"/>
      <c r="HM143" s="60"/>
      <c r="HN143" s="60"/>
      <c r="HO143" s="60"/>
      <c r="HP143" s="60"/>
      <c r="HQ143" s="60"/>
      <c r="HR143" s="60"/>
      <c r="HS143" s="60"/>
      <c r="HT143" s="60"/>
      <c r="HU143" s="60"/>
      <c r="HV143" s="60"/>
      <c r="HW143" s="60"/>
      <c r="HX143" s="60"/>
      <c r="HY143" s="60"/>
      <c r="HZ143" s="60"/>
      <c r="IA143" s="60"/>
      <c r="IB143" s="60"/>
      <c r="IC143" s="60"/>
      <c r="ID143" s="60"/>
      <c r="IE143" s="60"/>
      <c r="IF143" s="60"/>
      <c r="IG143" s="60"/>
      <c r="IH143" s="60"/>
      <c r="II143" s="60"/>
      <c r="IJ143" s="60"/>
      <c r="IK143" s="60"/>
      <c r="IL143" s="60"/>
      <c r="IM143" s="60"/>
      <c r="IN143" s="60"/>
      <c r="IO143" s="60"/>
      <c r="IP143" s="60"/>
      <c r="IQ143" s="60"/>
      <c r="IR143" s="60"/>
      <c r="IS143" s="60"/>
      <c r="IT143" s="60"/>
    </row>
    <row r="144" spans="1:254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  <c r="GS144" s="60"/>
      <c r="GT144" s="60"/>
      <c r="GU144" s="60"/>
      <c r="GV144" s="60"/>
      <c r="GW144" s="60"/>
      <c r="GX144" s="60"/>
      <c r="GY144" s="60"/>
      <c r="GZ144" s="60"/>
      <c r="HA144" s="60"/>
      <c r="HB144" s="60"/>
      <c r="HC144" s="60"/>
      <c r="HD144" s="60"/>
      <c r="HE144" s="60"/>
      <c r="HF144" s="60"/>
      <c r="HG144" s="60"/>
      <c r="HH144" s="60"/>
      <c r="HI144" s="60"/>
      <c r="HJ144" s="60"/>
      <c r="HK144" s="60"/>
      <c r="HL144" s="60"/>
      <c r="HM144" s="60"/>
      <c r="HN144" s="60"/>
      <c r="HO144" s="60"/>
      <c r="HP144" s="60"/>
      <c r="HQ144" s="60"/>
      <c r="HR144" s="60"/>
      <c r="HS144" s="60"/>
      <c r="HT144" s="60"/>
      <c r="HU144" s="60"/>
      <c r="HV144" s="60"/>
      <c r="HW144" s="60"/>
      <c r="HX144" s="60"/>
      <c r="HY144" s="60"/>
      <c r="HZ144" s="60"/>
      <c r="IA144" s="60"/>
      <c r="IB144" s="60"/>
      <c r="IC144" s="60"/>
      <c r="ID144" s="60"/>
      <c r="IE144" s="60"/>
      <c r="IF144" s="60"/>
      <c r="IG144" s="60"/>
      <c r="IH144" s="60"/>
      <c r="II144" s="60"/>
      <c r="IJ144" s="60"/>
      <c r="IK144" s="60"/>
      <c r="IL144" s="60"/>
      <c r="IM144" s="60"/>
      <c r="IN144" s="60"/>
      <c r="IO144" s="60"/>
      <c r="IP144" s="60"/>
      <c r="IQ144" s="60"/>
      <c r="IR144" s="60"/>
      <c r="IS144" s="60"/>
      <c r="IT144" s="60"/>
    </row>
    <row r="145" spans="1:254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0"/>
      <c r="EP145" s="60"/>
      <c r="EQ145" s="60"/>
      <c r="ER145" s="60"/>
      <c r="ES145" s="60"/>
      <c r="ET145" s="60"/>
      <c r="EU145" s="60"/>
      <c r="EV145" s="60"/>
      <c r="EW145" s="60"/>
      <c r="EX145" s="60"/>
      <c r="EY145" s="60"/>
      <c r="EZ145" s="60"/>
      <c r="FA145" s="60"/>
      <c r="FB145" s="60"/>
      <c r="FC145" s="60"/>
      <c r="FD145" s="60"/>
      <c r="FE145" s="60"/>
      <c r="FF145" s="60"/>
      <c r="FG145" s="60"/>
      <c r="FH145" s="60"/>
      <c r="FI145" s="60"/>
      <c r="FJ145" s="60"/>
      <c r="FK145" s="60"/>
      <c r="FL145" s="60"/>
      <c r="FM145" s="60"/>
      <c r="FN145" s="60"/>
      <c r="FO145" s="60"/>
      <c r="FP145" s="60"/>
      <c r="FQ145" s="60"/>
      <c r="FR145" s="60"/>
      <c r="FS145" s="60"/>
      <c r="FT145" s="60"/>
      <c r="FU145" s="60"/>
      <c r="FV145" s="60"/>
      <c r="FW145" s="60"/>
      <c r="FX145" s="60"/>
      <c r="FY145" s="60"/>
      <c r="FZ145" s="60"/>
      <c r="GA145" s="60"/>
      <c r="GB145" s="60"/>
      <c r="GC145" s="60"/>
      <c r="GD145" s="60"/>
      <c r="GE145" s="60"/>
      <c r="GF145" s="60"/>
      <c r="GG145" s="60"/>
      <c r="GH145" s="60"/>
      <c r="GI145" s="60"/>
      <c r="GJ145" s="60"/>
      <c r="GK145" s="60"/>
      <c r="GL145" s="60"/>
      <c r="GM145" s="60"/>
      <c r="GN145" s="60"/>
      <c r="GO145" s="60"/>
      <c r="GP145" s="60"/>
      <c r="GQ145" s="60"/>
      <c r="GR145" s="60"/>
      <c r="GS145" s="60"/>
      <c r="GT145" s="60"/>
      <c r="GU145" s="60"/>
      <c r="GV145" s="60"/>
      <c r="GW145" s="60"/>
      <c r="GX145" s="60"/>
      <c r="GY145" s="60"/>
      <c r="GZ145" s="60"/>
      <c r="HA145" s="60"/>
      <c r="HB145" s="60"/>
      <c r="HC145" s="60"/>
      <c r="HD145" s="60"/>
      <c r="HE145" s="60"/>
      <c r="HF145" s="60"/>
      <c r="HG145" s="60"/>
      <c r="HH145" s="60"/>
      <c r="HI145" s="60"/>
      <c r="HJ145" s="60"/>
      <c r="HK145" s="60"/>
      <c r="HL145" s="60"/>
      <c r="HM145" s="60"/>
      <c r="HN145" s="60"/>
      <c r="HO145" s="60"/>
      <c r="HP145" s="60"/>
      <c r="HQ145" s="60"/>
      <c r="HR145" s="60"/>
      <c r="HS145" s="60"/>
      <c r="HT145" s="60"/>
      <c r="HU145" s="60"/>
      <c r="HV145" s="60"/>
      <c r="HW145" s="60"/>
      <c r="HX145" s="60"/>
      <c r="HY145" s="60"/>
      <c r="HZ145" s="60"/>
      <c r="IA145" s="60"/>
      <c r="IB145" s="60"/>
      <c r="IC145" s="60"/>
      <c r="ID145" s="60"/>
      <c r="IE145" s="60"/>
      <c r="IF145" s="60"/>
      <c r="IG145" s="60"/>
      <c r="IH145" s="60"/>
      <c r="II145" s="60"/>
      <c r="IJ145" s="60"/>
      <c r="IK145" s="60"/>
      <c r="IL145" s="60"/>
      <c r="IM145" s="60"/>
      <c r="IN145" s="60"/>
      <c r="IO145" s="60"/>
      <c r="IP145" s="60"/>
      <c r="IQ145" s="60"/>
      <c r="IR145" s="60"/>
      <c r="IS145" s="60"/>
      <c r="IT145" s="60"/>
    </row>
    <row r="146" spans="1:254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60"/>
      <c r="EP146" s="60"/>
      <c r="EQ146" s="60"/>
      <c r="ER146" s="60"/>
      <c r="ES146" s="60"/>
      <c r="ET146" s="60"/>
      <c r="EU146" s="60"/>
      <c r="EV146" s="60"/>
      <c r="EW146" s="60"/>
      <c r="EX146" s="60"/>
      <c r="EY146" s="60"/>
      <c r="EZ146" s="60"/>
      <c r="FA146" s="60"/>
      <c r="FB146" s="60"/>
      <c r="FC146" s="60"/>
      <c r="FD146" s="60"/>
      <c r="FE146" s="60"/>
      <c r="FF146" s="60"/>
      <c r="FG146" s="60"/>
      <c r="FH146" s="60"/>
      <c r="FI146" s="60"/>
      <c r="FJ146" s="60"/>
      <c r="FK146" s="60"/>
      <c r="FL146" s="60"/>
      <c r="FM146" s="60"/>
      <c r="FN146" s="60"/>
      <c r="FO146" s="60"/>
      <c r="FP146" s="60"/>
      <c r="FQ146" s="60"/>
      <c r="FR146" s="60"/>
      <c r="FS146" s="60"/>
      <c r="FT146" s="60"/>
      <c r="FU146" s="60"/>
      <c r="FV146" s="60"/>
      <c r="FW146" s="60"/>
      <c r="FX146" s="60"/>
      <c r="FY146" s="60"/>
      <c r="FZ146" s="60"/>
      <c r="GA146" s="60"/>
      <c r="GB146" s="60"/>
      <c r="GC146" s="60"/>
      <c r="GD146" s="60"/>
      <c r="GE146" s="60"/>
      <c r="GF146" s="60"/>
      <c r="GG146" s="60"/>
      <c r="GH146" s="60"/>
      <c r="GI146" s="60"/>
      <c r="GJ146" s="60"/>
      <c r="GK146" s="60"/>
      <c r="GL146" s="60"/>
      <c r="GM146" s="60"/>
      <c r="GN146" s="60"/>
      <c r="GO146" s="60"/>
      <c r="GP146" s="60"/>
      <c r="GQ146" s="60"/>
      <c r="GR146" s="60"/>
      <c r="GS146" s="60"/>
      <c r="GT146" s="60"/>
      <c r="GU146" s="60"/>
      <c r="GV146" s="60"/>
      <c r="GW146" s="60"/>
      <c r="GX146" s="60"/>
      <c r="GY146" s="60"/>
      <c r="GZ146" s="60"/>
      <c r="HA146" s="60"/>
      <c r="HB146" s="60"/>
      <c r="HC146" s="60"/>
      <c r="HD146" s="60"/>
      <c r="HE146" s="60"/>
      <c r="HF146" s="60"/>
      <c r="HG146" s="60"/>
      <c r="HH146" s="60"/>
      <c r="HI146" s="60"/>
      <c r="HJ146" s="60"/>
      <c r="HK146" s="60"/>
      <c r="HL146" s="60"/>
      <c r="HM146" s="60"/>
      <c r="HN146" s="60"/>
      <c r="HO146" s="60"/>
      <c r="HP146" s="60"/>
      <c r="HQ146" s="60"/>
      <c r="HR146" s="60"/>
      <c r="HS146" s="60"/>
      <c r="HT146" s="60"/>
      <c r="HU146" s="60"/>
      <c r="HV146" s="60"/>
      <c r="HW146" s="60"/>
      <c r="HX146" s="60"/>
      <c r="HY146" s="60"/>
      <c r="HZ146" s="60"/>
      <c r="IA146" s="60"/>
      <c r="IB146" s="60"/>
      <c r="IC146" s="60"/>
      <c r="ID146" s="60"/>
      <c r="IE146" s="60"/>
      <c r="IF146" s="60"/>
      <c r="IG146" s="60"/>
      <c r="IH146" s="60"/>
      <c r="II146" s="60"/>
      <c r="IJ146" s="60"/>
      <c r="IK146" s="60"/>
      <c r="IL146" s="60"/>
      <c r="IM146" s="60"/>
      <c r="IN146" s="60"/>
      <c r="IO146" s="60"/>
      <c r="IP146" s="60"/>
      <c r="IQ146" s="60"/>
      <c r="IR146" s="60"/>
      <c r="IS146" s="60"/>
      <c r="IT146" s="60"/>
    </row>
    <row r="147" spans="1:254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  <c r="GL147" s="60"/>
      <c r="GM147" s="60"/>
      <c r="GN147" s="60"/>
      <c r="GO147" s="60"/>
      <c r="GP147" s="60"/>
      <c r="GQ147" s="60"/>
      <c r="GR147" s="60"/>
      <c r="GS147" s="60"/>
      <c r="GT147" s="60"/>
      <c r="GU147" s="60"/>
      <c r="GV147" s="60"/>
      <c r="GW147" s="60"/>
      <c r="GX147" s="60"/>
      <c r="GY147" s="60"/>
      <c r="GZ147" s="60"/>
      <c r="HA147" s="60"/>
      <c r="HB147" s="60"/>
      <c r="HC147" s="60"/>
      <c r="HD147" s="60"/>
      <c r="HE147" s="60"/>
      <c r="HF147" s="60"/>
      <c r="HG147" s="60"/>
      <c r="HH147" s="60"/>
      <c r="HI147" s="60"/>
      <c r="HJ147" s="60"/>
      <c r="HK147" s="60"/>
      <c r="HL147" s="60"/>
      <c r="HM147" s="60"/>
      <c r="HN147" s="60"/>
      <c r="HO147" s="60"/>
      <c r="HP147" s="60"/>
      <c r="HQ147" s="60"/>
      <c r="HR147" s="60"/>
      <c r="HS147" s="60"/>
      <c r="HT147" s="60"/>
      <c r="HU147" s="60"/>
      <c r="HV147" s="60"/>
      <c r="HW147" s="60"/>
      <c r="HX147" s="60"/>
      <c r="HY147" s="60"/>
      <c r="HZ147" s="60"/>
      <c r="IA147" s="60"/>
      <c r="IB147" s="60"/>
      <c r="IC147" s="60"/>
      <c r="ID147" s="60"/>
      <c r="IE147" s="60"/>
      <c r="IF147" s="60"/>
      <c r="IG147" s="60"/>
      <c r="IH147" s="60"/>
      <c r="II147" s="60"/>
      <c r="IJ147" s="60"/>
      <c r="IK147" s="60"/>
      <c r="IL147" s="60"/>
      <c r="IM147" s="60"/>
      <c r="IN147" s="60"/>
      <c r="IO147" s="60"/>
      <c r="IP147" s="60"/>
      <c r="IQ147" s="60"/>
      <c r="IR147" s="60"/>
      <c r="IS147" s="60"/>
      <c r="IT147" s="60"/>
    </row>
    <row r="148" spans="1:254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  <c r="FU148" s="60"/>
      <c r="FV148" s="60"/>
      <c r="FW148" s="60"/>
      <c r="FX148" s="60"/>
      <c r="FY148" s="60"/>
      <c r="FZ148" s="60"/>
      <c r="GA148" s="60"/>
      <c r="GB148" s="60"/>
      <c r="GC148" s="60"/>
      <c r="GD148" s="60"/>
      <c r="GE148" s="60"/>
      <c r="GF148" s="60"/>
      <c r="GG148" s="60"/>
      <c r="GH148" s="60"/>
      <c r="GI148" s="60"/>
      <c r="GJ148" s="60"/>
      <c r="GK148" s="60"/>
      <c r="GL148" s="60"/>
      <c r="GM148" s="60"/>
      <c r="GN148" s="60"/>
      <c r="GO148" s="60"/>
      <c r="GP148" s="60"/>
      <c r="GQ148" s="60"/>
      <c r="GR148" s="60"/>
      <c r="GS148" s="60"/>
      <c r="GT148" s="60"/>
      <c r="GU148" s="60"/>
      <c r="GV148" s="60"/>
      <c r="GW148" s="60"/>
      <c r="GX148" s="60"/>
      <c r="GY148" s="60"/>
      <c r="GZ148" s="60"/>
      <c r="HA148" s="60"/>
      <c r="HB148" s="60"/>
      <c r="HC148" s="60"/>
      <c r="HD148" s="60"/>
      <c r="HE148" s="60"/>
      <c r="HF148" s="60"/>
      <c r="HG148" s="60"/>
      <c r="HH148" s="60"/>
      <c r="HI148" s="60"/>
      <c r="HJ148" s="60"/>
      <c r="HK148" s="60"/>
      <c r="HL148" s="60"/>
      <c r="HM148" s="60"/>
      <c r="HN148" s="60"/>
      <c r="HO148" s="60"/>
      <c r="HP148" s="60"/>
      <c r="HQ148" s="60"/>
      <c r="HR148" s="60"/>
      <c r="HS148" s="60"/>
      <c r="HT148" s="60"/>
      <c r="HU148" s="60"/>
      <c r="HV148" s="60"/>
      <c r="HW148" s="60"/>
      <c r="HX148" s="60"/>
      <c r="HY148" s="60"/>
      <c r="HZ148" s="60"/>
      <c r="IA148" s="60"/>
      <c r="IB148" s="60"/>
      <c r="IC148" s="60"/>
      <c r="ID148" s="60"/>
      <c r="IE148" s="60"/>
      <c r="IF148" s="60"/>
      <c r="IG148" s="60"/>
      <c r="IH148" s="60"/>
      <c r="II148" s="60"/>
      <c r="IJ148" s="60"/>
      <c r="IK148" s="60"/>
      <c r="IL148" s="60"/>
      <c r="IM148" s="60"/>
      <c r="IN148" s="60"/>
      <c r="IO148" s="60"/>
      <c r="IP148" s="60"/>
      <c r="IQ148" s="60"/>
      <c r="IR148" s="60"/>
      <c r="IS148" s="60"/>
      <c r="IT148" s="60"/>
    </row>
    <row r="149" spans="1:254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  <c r="HD149" s="60"/>
      <c r="HE149" s="60"/>
      <c r="HF149" s="60"/>
      <c r="HG149" s="60"/>
      <c r="HH149" s="60"/>
      <c r="HI149" s="60"/>
      <c r="HJ149" s="60"/>
      <c r="HK149" s="60"/>
      <c r="HL149" s="60"/>
      <c r="HM149" s="60"/>
      <c r="HN149" s="60"/>
      <c r="HO149" s="60"/>
      <c r="HP149" s="60"/>
      <c r="HQ149" s="60"/>
      <c r="HR149" s="60"/>
      <c r="HS149" s="60"/>
      <c r="HT149" s="60"/>
      <c r="HU149" s="60"/>
      <c r="HV149" s="60"/>
      <c r="HW149" s="60"/>
      <c r="HX149" s="60"/>
      <c r="HY149" s="60"/>
      <c r="HZ149" s="60"/>
      <c r="IA149" s="60"/>
      <c r="IB149" s="60"/>
      <c r="IC149" s="60"/>
      <c r="ID149" s="60"/>
      <c r="IE149" s="60"/>
      <c r="IF149" s="60"/>
      <c r="IG149" s="60"/>
      <c r="IH149" s="60"/>
      <c r="II149" s="60"/>
      <c r="IJ149" s="60"/>
      <c r="IK149" s="60"/>
      <c r="IL149" s="60"/>
      <c r="IM149" s="60"/>
      <c r="IN149" s="60"/>
      <c r="IO149" s="60"/>
      <c r="IP149" s="60"/>
      <c r="IQ149" s="60"/>
      <c r="IR149" s="60"/>
      <c r="IS149" s="60"/>
      <c r="IT149" s="60"/>
    </row>
    <row r="150" spans="1:254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</row>
    <row r="151" spans="1:254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  <c r="HD151" s="60"/>
      <c r="HE151" s="60"/>
      <c r="HF151" s="60"/>
      <c r="HG151" s="60"/>
      <c r="HH151" s="60"/>
      <c r="HI151" s="60"/>
      <c r="HJ151" s="60"/>
      <c r="HK151" s="60"/>
      <c r="HL151" s="60"/>
      <c r="HM151" s="60"/>
      <c r="HN151" s="60"/>
      <c r="HO151" s="60"/>
      <c r="HP151" s="60"/>
      <c r="HQ151" s="60"/>
      <c r="HR151" s="60"/>
      <c r="HS151" s="60"/>
      <c r="HT151" s="60"/>
      <c r="HU151" s="60"/>
      <c r="HV151" s="60"/>
      <c r="HW151" s="60"/>
      <c r="HX151" s="60"/>
      <c r="HY151" s="60"/>
      <c r="HZ151" s="60"/>
      <c r="IA151" s="60"/>
      <c r="IB151" s="60"/>
      <c r="IC151" s="60"/>
      <c r="ID151" s="60"/>
      <c r="IE151" s="60"/>
      <c r="IF151" s="60"/>
      <c r="IG151" s="60"/>
      <c r="IH151" s="60"/>
      <c r="II151" s="60"/>
      <c r="IJ151" s="60"/>
      <c r="IK151" s="60"/>
      <c r="IL151" s="60"/>
      <c r="IM151" s="60"/>
      <c r="IN151" s="60"/>
      <c r="IO151" s="60"/>
      <c r="IP151" s="60"/>
      <c r="IQ151" s="60"/>
      <c r="IR151" s="60"/>
      <c r="IS151" s="60"/>
      <c r="IT151" s="60"/>
    </row>
    <row r="152" spans="1:254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</row>
    <row r="153" spans="1:254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  <c r="HD153" s="60"/>
      <c r="HE153" s="60"/>
      <c r="HF153" s="60"/>
      <c r="HG153" s="60"/>
      <c r="HH153" s="60"/>
      <c r="HI153" s="60"/>
      <c r="HJ153" s="60"/>
      <c r="HK153" s="60"/>
      <c r="HL153" s="60"/>
      <c r="HM153" s="60"/>
      <c r="HN153" s="60"/>
      <c r="HO153" s="60"/>
      <c r="HP153" s="60"/>
      <c r="HQ153" s="60"/>
      <c r="HR153" s="60"/>
      <c r="HS153" s="60"/>
      <c r="HT153" s="60"/>
      <c r="HU153" s="60"/>
      <c r="HV153" s="60"/>
      <c r="HW153" s="60"/>
      <c r="HX153" s="60"/>
      <c r="HY153" s="60"/>
      <c r="HZ153" s="60"/>
      <c r="IA153" s="60"/>
      <c r="IB153" s="60"/>
      <c r="IC153" s="60"/>
      <c r="ID153" s="60"/>
      <c r="IE153" s="60"/>
      <c r="IF153" s="60"/>
      <c r="IG153" s="60"/>
      <c r="IH153" s="60"/>
      <c r="II153" s="60"/>
      <c r="IJ153" s="60"/>
      <c r="IK153" s="60"/>
      <c r="IL153" s="60"/>
      <c r="IM153" s="60"/>
      <c r="IN153" s="60"/>
      <c r="IO153" s="60"/>
      <c r="IP153" s="60"/>
      <c r="IQ153" s="60"/>
      <c r="IR153" s="60"/>
      <c r="IS153" s="60"/>
      <c r="IT153" s="60"/>
    </row>
    <row r="154" spans="1:254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B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</row>
    <row r="155" spans="1:254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  <c r="GS155" s="60"/>
      <c r="GT155" s="60"/>
      <c r="GU155" s="60"/>
      <c r="GV155" s="60"/>
      <c r="GW155" s="60"/>
      <c r="GX155" s="60"/>
      <c r="GY155" s="60"/>
      <c r="GZ155" s="60"/>
      <c r="HA155" s="60"/>
      <c r="HB155" s="60"/>
      <c r="HC155" s="60"/>
      <c r="HD155" s="60"/>
      <c r="HE155" s="60"/>
      <c r="HF155" s="60"/>
      <c r="HG155" s="60"/>
      <c r="HH155" s="60"/>
      <c r="HI155" s="60"/>
      <c r="HJ155" s="60"/>
      <c r="HK155" s="60"/>
      <c r="HL155" s="60"/>
      <c r="HM155" s="60"/>
      <c r="HN155" s="60"/>
      <c r="HO155" s="60"/>
      <c r="HP155" s="60"/>
      <c r="HQ155" s="60"/>
      <c r="HR155" s="60"/>
      <c r="HS155" s="60"/>
      <c r="HT155" s="60"/>
      <c r="HU155" s="60"/>
      <c r="HV155" s="60"/>
      <c r="HW155" s="60"/>
      <c r="HX155" s="60"/>
      <c r="HY155" s="60"/>
      <c r="HZ155" s="60"/>
      <c r="IA155" s="60"/>
      <c r="IB155" s="60"/>
      <c r="IC155" s="60"/>
      <c r="ID155" s="60"/>
      <c r="IE155" s="60"/>
      <c r="IF155" s="60"/>
      <c r="IG155" s="60"/>
      <c r="IH155" s="60"/>
      <c r="II155" s="60"/>
      <c r="IJ155" s="60"/>
      <c r="IK155" s="60"/>
      <c r="IL155" s="60"/>
      <c r="IM155" s="60"/>
      <c r="IN155" s="60"/>
      <c r="IO155" s="60"/>
      <c r="IP155" s="60"/>
      <c r="IQ155" s="60"/>
      <c r="IR155" s="60"/>
      <c r="IS155" s="60"/>
      <c r="IT155" s="60"/>
    </row>
    <row r="156" spans="1:254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B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</row>
    <row r="157" spans="1:254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  <c r="GS157" s="60"/>
      <c r="GT157" s="60"/>
      <c r="GU157" s="60"/>
      <c r="GV157" s="60"/>
      <c r="GW157" s="60"/>
      <c r="GX157" s="60"/>
      <c r="GY157" s="60"/>
      <c r="GZ157" s="60"/>
      <c r="HA157" s="60"/>
      <c r="HB157" s="60"/>
      <c r="HC157" s="60"/>
      <c r="HD157" s="60"/>
      <c r="HE157" s="60"/>
      <c r="HF157" s="60"/>
      <c r="HG157" s="60"/>
      <c r="HH157" s="60"/>
      <c r="HI157" s="60"/>
      <c r="HJ157" s="60"/>
      <c r="HK157" s="60"/>
      <c r="HL157" s="60"/>
      <c r="HM157" s="60"/>
      <c r="HN157" s="60"/>
      <c r="HO157" s="60"/>
      <c r="HP157" s="60"/>
      <c r="HQ157" s="60"/>
      <c r="HR157" s="60"/>
      <c r="HS157" s="60"/>
      <c r="HT157" s="60"/>
      <c r="HU157" s="60"/>
      <c r="HV157" s="60"/>
      <c r="HW157" s="60"/>
      <c r="HX157" s="60"/>
      <c r="HY157" s="60"/>
      <c r="HZ157" s="60"/>
      <c r="IA157" s="60"/>
      <c r="IB157" s="60"/>
      <c r="IC157" s="60"/>
      <c r="ID157" s="60"/>
      <c r="IE157" s="60"/>
      <c r="IF157" s="60"/>
      <c r="IG157" s="60"/>
      <c r="IH157" s="60"/>
      <c r="II157" s="60"/>
      <c r="IJ157" s="60"/>
      <c r="IK157" s="60"/>
      <c r="IL157" s="60"/>
      <c r="IM157" s="60"/>
      <c r="IN157" s="60"/>
      <c r="IO157" s="60"/>
      <c r="IP157" s="60"/>
      <c r="IQ157" s="60"/>
      <c r="IR157" s="60"/>
      <c r="IS157" s="60"/>
      <c r="IT157" s="60"/>
    </row>
    <row r="158" spans="1:254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B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</row>
    <row r="159" spans="1:254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  <c r="GS159" s="60"/>
      <c r="GT159" s="60"/>
      <c r="GU159" s="60"/>
      <c r="GV159" s="60"/>
      <c r="GW159" s="60"/>
      <c r="GX159" s="60"/>
      <c r="GY159" s="60"/>
      <c r="GZ159" s="60"/>
      <c r="HA159" s="60"/>
      <c r="HB159" s="60"/>
      <c r="HC159" s="60"/>
      <c r="HD159" s="60"/>
      <c r="HE159" s="60"/>
      <c r="HF159" s="60"/>
      <c r="HG159" s="60"/>
      <c r="HH159" s="60"/>
      <c r="HI159" s="60"/>
      <c r="HJ159" s="60"/>
      <c r="HK159" s="60"/>
      <c r="HL159" s="60"/>
      <c r="HM159" s="60"/>
      <c r="HN159" s="60"/>
      <c r="HO159" s="60"/>
      <c r="HP159" s="60"/>
      <c r="HQ159" s="60"/>
      <c r="HR159" s="60"/>
      <c r="HS159" s="60"/>
      <c r="HT159" s="60"/>
      <c r="HU159" s="60"/>
      <c r="HV159" s="60"/>
      <c r="HW159" s="60"/>
      <c r="HX159" s="60"/>
      <c r="HY159" s="60"/>
      <c r="HZ159" s="60"/>
      <c r="IA159" s="60"/>
      <c r="IB159" s="60"/>
      <c r="IC159" s="60"/>
      <c r="ID159" s="60"/>
      <c r="IE159" s="60"/>
      <c r="IF159" s="60"/>
      <c r="IG159" s="60"/>
      <c r="IH159" s="60"/>
      <c r="II159" s="60"/>
      <c r="IJ159" s="60"/>
      <c r="IK159" s="60"/>
      <c r="IL159" s="60"/>
      <c r="IM159" s="60"/>
      <c r="IN159" s="60"/>
      <c r="IO159" s="60"/>
      <c r="IP159" s="60"/>
      <c r="IQ159" s="60"/>
      <c r="IR159" s="60"/>
      <c r="IS159" s="60"/>
      <c r="IT159" s="60"/>
    </row>
    <row r="160" spans="1:254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B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</row>
    <row r="161" spans="1:254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  <c r="GS161" s="60"/>
      <c r="GT161" s="60"/>
      <c r="GU161" s="60"/>
      <c r="GV161" s="60"/>
      <c r="GW161" s="60"/>
      <c r="GX161" s="60"/>
      <c r="GY161" s="60"/>
      <c r="GZ161" s="60"/>
      <c r="HA161" s="60"/>
      <c r="HB161" s="60"/>
      <c r="HC161" s="60"/>
      <c r="HD161" s="60"/>
      <c r="HE161" s="60"/>
      <c r="HF161" s="60"/>
      <c r="HG161" s="60"/>
      <c r="HH161" s="60"/>
      <c r="HI161" s="60"/>
      <c r="HJ161" s="60"/>
      <c r="HK161" s="60"/>
      <c r="HL161" s="60"/>
      <c r="HM161" s="60"/>
      <c r="HN161" s="60"/>
      <c r="HO161" s="60"/>
      <c r="HP161" s="60"/>
      <c r="HQ161" s="60"/>
      <c r="HR161" s="60"/>
      <c r="HS161" s="60"/>
      <c r="HT161" s="60"/>
      <c r="HU161" s="60"/>
      <c r="HV161" s="60"/>
      <c r="HW161" s="60"/>
      <c r="HX161" s="60"/>
      <c r="HY161" s="60"/>
      <c r="HZ161" s="60"/>
      <c r="IA161" s="60"/>
      <c r="IB161" s="60"/>
      <c r="IC161" s="60"/>
      <c r="ID161" s="60"/>
      <c r="IE161" s="60"/>
      <c r="IF161" s="60"/>
      <c r="IG161" s="60"/>
      <c r="IH161" s="60"/>
      <c r="II161" s="60"/>
      <c r="IJ161" s="60"/>
      <c r="IK161" s="60"/>
      <c r="IL161" s="60"/>
      <c r="IM161" s="60"/>
      <c r="IN161" s="60"/>
      <c r="IO161" s="60"/>
      <c r="IP161" s="60"/>
      <c r="IQ161" s="60"/>
      <c r="IR161" s="60"/>
      <c r="IS161" s="60"/>
      <c r="IT161" s="60"/>
    </row>
    <row r="162" spans="1:254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B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</row>
    <row r="163" spans="1:254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  <c r="GS163" s="60"/>
      <c r="GT163" s="60"/>
      <c r="GU163" s="60"/>
      <c r="GV163" s="60"/>
      <c r="GW163" s="60"/>
      <c r="GX163" s="60"/>
      <c r="GY163" s="60"/>
      <c r="GZ163" s="60"/>
      <c r="HA163" s="60"/>
      <c r="HB163" s="60"/>
      <c r="HC163" s="60"/>
      <c r="HD163" s="60"/>
      <c r="HE163" s="60"/>
      <c r="HF163" s="60"/>
      <c r="HG163" s="60"/>
      <c r="HH163" s="60"/>
      <c r="HI163" s="60"/>
      <c r="HJ163" s="60"/>
      <c r="HK163" s="60"/>
      <c r="HL163" s="60"/>
      <c r="HM163" s="60"/>
      <c r="HN163" s="60"/>
      <c r="HO163" s="60"/>
      <c r="HP163" s="60"/>
      <c r="HQ163" s="60"/>
      <c r="HR163" s="60"/>
      <c r="HS163" s="60"/>
      <c r="HT163" s="60"/>
      <c r="HU163" s="60"/>
      <c r="HV163" s="60"/>
      <c r="HW163" s="60"/>
      <c r="HX163" s="60"/>
      <c r="HY163" s="60"/>
      <c r="HZ163" s="60"/>
      <c r="IA163" s="60"/>
      <c r="IB163" s="60"/>
      <c r="IC163" s="60"/>
      <c r="ID163" s="60"/>
      <c r="IE163" s="60"/>
      <c r="IF163" s="60"/>
      <c r="IG163" s="60"/>
      <c r="IH163" s="60"/>
      <c r="II163" s="60"/>
      <c r="IJ163" s="60"/>
      <c r="IK163" s="60"/>
      <c r="IL163" s="60"/>
      <c r="IM163" s="60"/>
      <c r="IN163" s="60"/>
      <c r="IO163" s="60"/>
      <c r="IP163" s="60"/>
      <c r="IQ163" s="60"/>
      <c r="IR163" s="60"/>
      <c r="IS163" s="60"/>
      <c r="IT163" s="60"/>
    </row>
    <row r="164" spans="1:254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</row>
    <row r="165" spans="1:254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0"/>
      <c r="GY165" s="60"/>
      <c r="GZ165" s="60"/>
      <c r="HA165" s="60"/>
      <c r="HB165" s="60"/>
      <c r="HC165" s="60"/>
      <c r="HD165" s="60"/>
      <c r="HE165" s="60"/>
      <c r="HF165" s="60"/>
      <c r="HG165" s="60"/>
      <c r="HH165" s="60"/>
      <c r="HI165" s="60"/>
      <c r="HJ165" s="60"/>
      <c r="HK165" s="60"/>
      <c r="HL165" s="60"/>
      <c r="HM165" s="60"/>
      <c r="HN165" s="60"/>
      <c r="HO165" s="60"/>
      <c r="HP165" s="60"/>
      <c r="HQ165" s="60"/>
      <c r="HR165" s="60"/>
      <c r="HS165" s="60"/>
      <c r="HT165" s="60"/>
      <c r="HU165" s="60"/>
      <c r="HV165" s="60"/>
      <c r="HW165" s="60"/>
      <c r="HX165" s="60"/>
      <c r="HY165" s="60"/>
      <c r="HZ165" s="60"/>
      <c r="IA165" s="60"/>
      <c r="IB165" s="60"/>
      <c r="IC165" s="60"/>
      <c r="ID165" s="60"/>
      <c r="IE165" s="60"/>
      <c r="IF165" s="60"/>
      <c r="IG165" s="60"/>
      <c r="IH165" s="60"/>
      <c r="II165" s="60"/>
      <c r="IJ165" s="60"/>
      <c r="IK165" s="60"/>
      <c r="IL165" s="60"/>
      <c r="IM165" s="60"/>
      <c r="IN165" s="60"/>
      <c r="IO165" s="60"/>
      <c r="IP165" s="60"/>
      <c r="IQ165" s="60"/>
      <c r="IR165" s="60"/>
      <c r="IS165" s="60"/>
      <c r="IT165" s="60"/>
    </row>
    <row r="166" spans="1:254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</row>
    <row r="167" spans="1:254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  <c r="GS167" s="60"/>
      <c r="GT167" s="60"/>
      <c r="GU167" s="60"/>
      <c r="GV167" s="60"/>
      <c r="GW167" s="60"/>
      <c r="GX167" s="60"/>
      <c r="GY167" s="60"/>
      <c r="GZ167" s="60"/>
      <c r="HA167" s="60"/>
      <c r="HB167" s="60"/>
      <c r="HC167" s="60"/>
      <c r="HD167" s="60"/>
      <c r="HE167" s="60"/>
      <c r="HF167" s="60"/>
      <c r="HG167" s="60"/>
      <c r="HH167" s="60"/>
      <c r="HI167" s="60"/>
      <c r="HJ167" s="60"/>
      <c r="HK167" s="60"/>
      <c r="HL167" s="60"/>
      <c r="HM167" s="60"/>
      <c r="HN167" s="60"/>
      <c r="HO167" s="60"/>
      <c r="HP167" s="60"/>
      <c r="HQ167" s="60"/>
      <c r="HR167" s="60"/>
      <c r="HS167" s="60"/>
      <c r="HT167" s="60"/>
      <c r="HU167" s="60"/>
      <c r="HV167" s="60"/>
      <c r="HW167" s="60"/>
      <c r="HX167" s="60"/>
      <c r="HY167" s="60"/>
      <c r="HZ167" s="60"/>
      <c r="IA167" s="60"/>
      <c r="IB167" s="60"/>
      <c r="IC167" s="60"/>
      <c r="ID167" s="60"/>
      <c r="IE167" s="60"/>
      <c r="IF167" s="60"/>
      <c r="IG167" s="60"/>
      <c r="IH167" s="60"/>
      <c r="II167" s="60"/>
      <c r="IJ167" s="60"/>
      <c r="IK167" s="60"/>
      <c r="IL167" s="60"/>
      <c r="IM167" s="60"/>
      <c r="IN167" s="60"/>
      <c r="IO167" s="60"/>
      <c r="IP167" s="60"/>
      <c r="IQ167" s="60"/>
      <c r="IR167" s="60"/>
      <c r="IS167" s="60"/>
      <c r="IT167" s="60"/>
    </row>
    <row r="168" spans="1:254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</row>
    <row r="169" spans="1:254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</row>
    <row r="170" spans="1:254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</row>
    <row r="171" spans="1:254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  <c r="HD171" s="60"/>
      <c r="HE171" s="60"/>
      <c r="HF171" s="60"/>
      <c r="HG171" s="60"/>
      <c r="HH171" s="60"/>
      <c r="HI171" s="60"/>
      <c r="HJ171" s="60"/>
      <c r="HK171" s="60"/>
      <c r="HL171" s="60"/>
      <c r="HM171" s="60"/>
      <c r="HN171" s="60"/>
      <c r="HO171" s="60"/>
      <c r="HP171" s="60"/>
      <c r="HQ171" s="60"/>
      <c r="HR171" s="60"/>
      <c r="HS171" s="60"/>
      <c r="HT171" s="60"/>
      <c r="HU171" s="60"/>
      <c r="HV171" s="60"/>
      <c r="HW171" s="60"/>
      <c r="HX171" s="60"/>
      <c r="HY171" s="60"/>
      <c r="HZ171" s="60"/>
      <c r="IA171" s="60"/>
      <c r="IB171" s="60"/>
      <c r="IC171" s="60"/>
      <c r="ID171" s="60"/>
      <c r="IE171" s="60"/>
      <c r="IF171" s="60"/>
      <c r="IG171" s="60"/>
      <c r="IH171" s="60"/>
      <c r="II171" s="60"/>
      <c r="IJ171" s="60"/>
      <c r="IK171" s="60"/>
      <c r="IL171" s="60"/>
      <c r="IM171" s="60"/>
      <c r="IN171" s="60"/>
      <c r="IO171" s="60"/>
      <c r="IP171" s="60"/>
      <c r="IQ171" s="60"/>
      <c r="IR171" s="60"/>
      <c r="IS171" s="60"/>
      <c r="IT171" s="60"/>
    </row>
    <row r="172" spans="1:254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</row>
    <row r="173" spans="1:254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  <c r="HD173" s="60"/>
      <c r="HE173" s="60"/>
      <c r="HF173" s="60"/>
      <c r="HG173" s="60"/>
      <c r="HH173" s="60"/>
      <c r="HI173" s="60"/>
      <c r="HJ173" s="60"/>
      <c r="HK173" s="60"/>
      <c r="HL173" s="60"/>
      <c r="HM173" s="60"/>
      <c r="HN173" s="60"/>
      <c r="HO173" s="60"/>
      <c r="HP173" s="60"/>
      <c r="HQ173" s="60"/>
      <c r="HR173" s="60"/>
      <c r="HS173" s="60"/>
      <c r="HT173" s="60"/>
      <c r="HU173" s="60"/>
      <c r="HV173" s="60"/>
      <c r="HW173" s="60"/>
      <c r="HX173" s="60"/>
      <c r="HY173" s="60"/>
      <c r="HZ173" s="60"/>
      <c r="IA173" s="60"/>
      <c r="IB173" s="60"/>
      <c r="IC173" s="60"/>
      <c r="ID173" s="60"/>
      <c r="IE173" s="60"/>
      <c r="IF173" s="60"/>
      <c r="IG173" s="60"/>
      <c r="IH173" s="60"/>
      <c r="II173" s="60"/>
      <c r="IJ173" s="60"/>
      <c r="IK173" s="60"/>
      <c r="IL173" s="60"/>
      <c r="IM173" s="60"/>
      <c r="IN173" s="60"/>
      <c r="IO173" s="60"/>
      <c r="IP173" s="60"/>
      <c r="IQ173" s="60"/>
      <c r="IR173" s="60"/>
      <c r="IS173" s="60"/>
      <c r="IT173" s="60"/>
    </row>
    <row r="174" spans="1:254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</row>
    <row r="175" spans="1:254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  <c r="HD175" s="60"/>
      <c r="HE175" s="60"/>
      <c r="HF175" s="60"/>
      <c r="HG175" s="60"/>
      <c r="HH175" s="60"/>
      <c r="HI175" s="60"/>
      <c r="HJ175" s="60"/>
      <c r="HK175" s="60"/>
      <c r="HL175" s="60"/>
      <c r="HM175" s="60"/>
      <c r="HN175" s="60"/>
      <c r="HO175" s="60"/>
      <c r="HP175" s="60"/>
      <c r="HQ175" s="60"/>
      <c r="HR175" s="60"/>
      <c r="HS175" s="60"/>
      <c r="HT175" s="60"/>
      <c r="HU175" s="60"/>
      <c r="HV175" s="60"/>
      <c r="HW175" s="60"/>
      <c r="HX175" s="60"/>
      <c r="HY175" s="60"/>
      <c r="HZ175" s="60"/>
      <c r="IA175" s="60"/>
      <c r="IB175" s="60"/>
      <c r="IC175" s="60"/>
      <c r="ID175" s="60"/>
      <c r="IE175" s="60"/>
      <c r="IF175" s="60"/>
      <c r="IG175" s="60"/>
      <c r="IH175" s="60"/>
      <c r="II175" s="60"/>
      <c r="IJ175" s="60"/>
      <c r="IK175" s="60"/>
      <c r="IL175" s="60"/>
      <c r="IM175" s="60"/>
      <c r="IN175" s="60"/>
      <c r="IO175" s="60"/>
      <c r="IP175" s="60"/>
      <c r="IQ175" s="60"/>
      <c r="IR175" s="60"/>
      <c r="IS175" s="60"/>
      <c r="IT175" s="60"/>
    </row>
    <row r="176" spans="1:254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</row>
    <row r="177" spans="1:254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  <c r="HD177" s="60"/>
      <c r="HE177" s="60"/>
      <c r="HF177" s="60"/>
      <c r="HG177" s="60"/>
      <c r="HH177" s="60"/>
      <c r="HI177" s="60"/>
      <c r="HJ177" s="60"/>
      <c r="HK177" s="60"/>
      <c r="HL177" s="60"/>
      <c r="HM177" s="60"/>
      <c r="HN177" s="60"/>
      <c r="HO177" s="60"/>
      <c r="HP177" s="60"/>
      <c r="HQ177" s="60"/>
      <c r="HR177" s="60"/>
      <c r="HS177" s="60"/>
      <c r="HT177" s="60"/>
      <c r="HU177" s="60"/>
      <c r="HV177" s="60"/>
      <c r="HW177" s="60"/>
      <c r="HX177" s="60"/>
      <c r="HY177" s="60"/>
      <c r="HZ177" s="60"/>
      <c r="IA177" s="60"/>
      <c r="IB177" s="60"/>
      <c r="IC177" s="60"/>
      <c r="ID177" s="60"/>
      <c r="IE177" s="60"/>
      <c r="IF177" s="60"/>
      <c r="IG177" s="60"/>
      <c r="IH177" s="60"/>
      <c r="II177" s="60"/>
      <c r="IJ177" s="60"/>
      <c r="IK177" s="60"/>
      <c r="IL177" s="60"/>
      <c r="IM177" s="60"/>
      <c r="IN177" s="60"/>
      <c r="IO177" s="60"/>
      <c r="IP177" s="60"/>
      <c r="IQ177" s="60"/>
      <c r="IR177" s="60"/>
      <c r="IS177" s="60"/>
      <c r="IT177" s="60"/>
    </row>
    <row r="178" spans="1:254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</row>
    <row r="179" spans="1:254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  <c r="GS179" s="60"/>
      <c r="GT179" s="60"/>
      <c r="GU179" s="60"/>
      <c r="GV179" s="60"/>
      <c r="GW179" s="60"/>
      <c r="GX179" s="60"/>
      <c r="GY179" s="60"/>
      <c r="GZ179" s="60"/>
      <c r="HA179" s="60"/>
      <c r="HB179" s="60"/>
      <c r="HC179" s="60"/>
      <c r="HD179" s="60"/>
      <c r="HE179" s="60"/>
      <c r="HF179" s="60"/>
      <c r="HG179" s="60"/>
      <c r="HH179" s="60"/>
      <c r="HI179" s="60"/>
      <c r="HJ179" s="60"/>
      <c r="HK179" s="60"/>
      <c r="HL179" s="60"/>
      <c r="HM179" s="60"/>
      <c r="HN179" s="60"/>
      <c r="HO179" s="60"/>
      <c r="HP179" s="60"/>
      <c r="HQ179" s="60"/>
      <c r="HR179" s="60"/>
      <c r="HS179" s="60"/>
      <c r="HT179" s="60"/>
      <c r="HU179" s="60"/>
      <c r="HV179" s="60"/>
      <c r="HW179" s="60"/>
      <c r="HX179" s="60"/>
      <c r="HY179" s="60"/>
      <c r="HZ179" s="60"/>
      <c r="IA179" s="60"/>
      <c r="IB179" s="60"/>
      <c r="IC179" s="60"/>
      <c r="ID179" s="60"/>
      <c r="IE179" s="60"/>
      <c r="IF179" s="60"/>
      <c r="IG179" s="60"/>
      <c r="IH179" s="60"/>
      <c r="II179" s="60"/>
      <c r="IJ179" s="60"/>
      <c r="IK179" s="60"/>
      <c r="IL179" s="60"/>
      <c r="IM179" s="60"/>
      <c r="IN179" s="60"/>
      <c r="IO179" s="60"/>
      <c r="IP179" s="60"/>
      <c r="IQ179" s="60"/>
      <c r="IR179" s="60"/>
      <c r="IS179" s="60"/>
      <c r="IT179" s="60"/>
    </row>
    <row r="180" spans="1:254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B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</row>
    <row r="181" spans="1:254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  <c r="GS181" s="60"/>
      <c r="GT181" s="60"/>
      <c r="GU181" s="60"/>
      <c r="GV181" s="60"/>
      <c r="GW181" s="60"/>
      <c r="GX181" s="60"/>
      <c r="GY181" s="60"/>
      <c r="GZ181" s="60"/>
      <c r="HA181" s="60"/>
      <c r="HB181" s="60"/>
      <c r="HC181" s="60"/>
      <c r="HD181" s="60"/>
      <c r="HE181" s="60"/>
      <c r="HF181" s="60"/>
      <c r="HG181" s="60"/>
      <c r="HH181" s="60"/>
      <c r="HI181" s="60"/>
      <c r="HJ181" s="60"/>
      <c r="HK181" s="60"/>
      <c r="HL181" s="60"/>
      <c r="HM181" s="60"/>
      <c r="HN181" s="60"/>
      <c r="HO181" s="60"/>
      <c r="HP181" s="60"/>
      <c r="HQ181" s="60"/>
      <c r="HR181" s="60"/>
      <c r="HS181" s="60"/>
      <c r="HT181" s="60"/>
      <c r="HU181" s="60"/>
      <c r="HV181" s="60"/>
      <c r="HW181" s="60"/>
      <c r="HX181" s="60"/>
      <c r="HY181" s="60"/>
      <c r="HZ181" s="60"/>
      <c r="IA181" s="60"/>
      <c r="IB181" s="60"/>
      <c r="IC181" s="60"/>
      <c r="ID181" s="60"/>
      <c r="IE181" s="60"/>
      <c r="IF181" s="60"/>
      <c r="IG181" s="60"/>
      <c r="IH181" s="60"/>
      <c r="II181" s="60"/>
      <c r="IJ181" s="60"/>
      <c r="IK181" s="60"/>
      <c r="IL181" s="60"/>
      <c r="IM181" s="60"/>
      <c r="IN181" s="60"/>
      <c r="IO181" s="60"/>
      <c r="IP181" s="60"/>
      <c r="IQ181" s="60"/>
      <c r="IR181" s="60"/>
      <c r="IS181" s="60"/>
      <c r="IT181" s="60"/>
    </row>
    <row r="182" spans="1:254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B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</row>
    <row r="183" spans="1:254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  <c r="GS183" s="60"/>
      <c r="GT183" s="60"/>
      <c r="GU183" s="60"/>
      <c r="GV183" s="60"/>
      <c r="GW183" s="60"/>
      <c r="GX183" s="60"/>
      <c r="GY183" s="60"/>
      <c r="GZ183" s="60"/>
      <c r="HA183" s="60"/>
      <c r="HB183" s="60"/>
      <c r="HC183" s="60"/>
      <c r="HD183" s="60"/>
      <c r="HE183" s="60"/>
      <c r="HF183" s="60"/>
      <c r="HG183" s="60"/>
      <c r="HH183" s="60"/>
      <c r="HI183" s="60"/>
      <c r="HJ183" s="60"/>
      <c r="HK183" s="60"/>
      <c r="HL183" s="60"/>
      <c r="HM183" s="60"/>
      <c r="HN183" s="60"/>
      <c r="HO183" s="60"/>
      <c r="HP183" s="60"/>
      <c r="HQ183" s="60"/>
      <c r="HR183" s="60"/>
      <c r="HS183" s="60"/>
      <c r="HT183" s="60"/>
      <c r="HU183" s="60"/>
      <c r="HV183" s="60"/>
      <c r="HW183" s="60"/>
      <c r="HX183" s="60"/>
      <c r="HY183" s="60"/>
      <c r="HZ183" s="60"/>
      <c r="IA183" s="60"/>
      <c r="IB183" s="60"/>
      <c r="IC183" s="60"/>
      <c r="ID183" s="60"/>
      <c r="IE183" s="60"/>
      <c r="IF183" s="60"/>
      <c r="IG183" s="60"/>
      <c r="IH183" s="60"/>
      <c r="II183" s="60"/>
      <c r="IJ183" s="60"/>
      <c r="IK183" s="60"/>
      <c r="IL183" s="60"/>
      <c r="IM183" s="60"/>
      <c r="IN183" s="60"/>
      <c r="IO183" s="60"/>
      <c r="IP183" s="60"/>
      <c r="IQ183" s="60"/>
      <c r="IR183" s="60"/>
      <c r="IS183" s="60"/>
      <c r="IT183" s="60"/>
    </row>
    <row r="184" spans="1:254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B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</row>
    <row r="185" spans="1:254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  <c r="GS185" s="60"/>
      <c r="GT185" s="60"/>
      <c r="GU185" s="60"/>
      <c r="GV185" s="60"/>
      <c r="GW185" s="60"/>
      <c r="GX185" s="60"/>
      <c r="GY185" s="60"/>
      <c r="GZ185" s="60"/>
      <c r="HA185" s="60"/>
      <c r="HB185" s="60"/>
      <c r="HC185" s="60"/>
      <c r="HD185" s="60"/>
      <c r="HE185" s="60"/>
      <c r="HF185" s="60"/>
      <c r="HG185" s="60"/>
      <c r="HH185" s="60"/>
      <c r="HI185" s="60"/>
      <c r="HJ185" s="60"/>
      <c r="HK185" s="60"/>
      <c r="HL185" s="60"/>
      <c r="HM185" s="60"/>
      <c r="HN185" s="60"/>
      <c r="HO185" s="60"/>
      <c r="HP185" s="60"/>
      <c r="HQ185" s="60"/>
      <c r="HR185" s="60"/>
      <c r="HS185" s="60"/>
      <c r="HT185" s="60"/>
      <c r="HU185" s="60"/>
      <c r="HV185" s="60"/>
      <c r="HW185" s="60"/>
      <c r="HX185" s="60"/>
      <c r="HY185" s="60"/>
      <c r="HZ185" s="60"/>
      <c r="IA185" s="60"/>
      <c r="IB185" s="60"/>
      <c r="IC185" s="60"/>
      <c r="ID185" s="60"/>
      <c r="IE185" s="60"/>
      <c r="IF185" s="60"/>
      <c r="IG185" s="60"/>
      <c r="IH185" s="60"/>
      <c r="II185" s="60"/>
      <c r="IJ185" s="60"/>
      <c r="IK185" s="60"/>
      <c r="IL185" s="60"/>
      <c r="IM185" s="60"/>
      <c r="IN185" s="60"/>
      <c r="IO185" s="60"/>
      <c r="IP185" s="60"/>
      <c r="IQ185" s="60"/>
      <c r="IR185" s="60"/>
      <c r="IS185" s="60"/>
      <c r="IT185" s="60"/>
    </row>
    <row r="186" spans="1:254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B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</row>
    <row r="187" spans="1:254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</row>
    <row r="188" spans="1:254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B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</row>
    <row r="189" spans="1:254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  <c r="GS189" s="60"/>
      <c r="GT189" s="60"/>
      <c r="GU189" s="60"/>
      <c r="GV189" s="60"/>
      <c r="GW189" s="60"/>
      <c r="GX189" s="60"/>
      <c r="GY189" s="60"/>
      <c r="GZ189" s="60"/>
      <c r="HA189" s="60"/>
      <c r="HB189" s="60"/>
      <c r="HC189" s="60"/>
      <c r="HD189" s="60"/>
      <c r="HE189" s="60"/>
      <c r="HF189" s="60"/>
      <c r="HG189" s="60"/>
      <c r="HH189" s="60"/>
      <c r="HI189" s="60"/>
      <c r="HJ189" s="60"/>
      <c r="HK189" s="60"/>
      <c r="HL189" s="60"/>
      <c r="HM189" s="60"/>
      <c r="HN189" s="60"/>
      <c r="HO189" s="60"/>
      <c r="HP189" s="60"/>
      <c r="HQ189" s="60"/>
      <c r="HR189" s="60"/>
      <c r="HS189" s="60"/>
      <c r="HT189" s="60"/>
      <c r="HU189" s="60"/>
      <c r="HV189" s="60"/>
      <c r="HW189" s="60"/>
      <c r="HX189" s="60"/>
      <c r="HY189" s="60"/>
      <c r="HZ189" s="60"/>
      <c r="IA189" s="60"/>
      <c r="IB189" s="60"/>
      <c r="IC189" s="60"/>
      <c r="ID189" s="60"/>
      <c r="IE189" s="60"/>
      <c r="IF189" s="60"/>
      <c r="IG189" s="60"/>
      <c r="IH189" s="60"/>
      <c r="II189" s="60"/>
      <c r="IJ189" s="60"/>
      <c r="IK189" s="60"/>
      <c r="IL189" s="60"/>
      <c r="IM189" s="60"/>
      <c r="IN189" s="60"/>
      <c r="IO189" s="60"/>
      <c r="IP189" s="60"/>
      <c r="IQ189" s="60"/>
      <c r="IR189" s="60"/>
      <c r="IS189" s="60"/>
      <c r="IT189" s="60"/>
    </row>
    <row r="190" spans="1:254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</row>
    <row r="191" spans="1:254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  <c r="GS191" s="60"/>
      <c r="GT191" s="60"/>
      <c r="GU191" s="60"/>
      <c r="GV191" s="60"/>
      <c r="GW191" s="60"/>
      <c r="GX191" s="60"/>
      <c r="GY191" s="60"/>
      <c r="GZ191" s="60"/>
      <c r="HA191" s="60"/>
      <c r="HB191" s="60"/>
      <c r="HC191" s="60"/>
      <c r="HD191" s="60"/>
      <c r="HE191" s="60"/>
      <c r="HF191" s="60"/>
      <c r="HG191" s="60"/>
      <c r="HH191" s="60"/>
      <c r="HI191" s="60"/>
      <c r="HJ191" s="60"/>
      <c r="HK191" s="60"/>
      <c r="HL191" s="60"/>
      <c r="HM191" s="60"/>
      <c r="HN191" s="60"/>
      <c r="HO191" s="60"/>
      <c r="HP191" s="60"/>
      <c r="HQ191" s="60"/>
      <c r="HR191" s="60"/>
      <c r="HS191" s="60"/>
      <c r="HT191" s="60"/>
      <c r="HU191" s="60"/>
      <c r="HV191" s="60"/>
      <c r="HW191" s="60"/>
      <c r="HX191" s="60"/>
      <c r="HY191" s="60"/>
      <c r="HZ191" s="60"/>
      <c r="IA191" s="60"/>
      <c r="IB191" s="60"/>
      <c r="IC191" s="60"/>
      <c r="ID191" s="60"/>
      <c r="IE191" s="60"/>
      <c r="IF191" s="60"/>
      <c r="IG191" s="60"/>
      <c r="IH191" s="60"/>
      <c r="II191" s="60"/>
      <c r="IJ191" s="60"/>
      <c r="IK191" s="60"/>
      <c r="IL191" s="60"/>
      <c r="IM191" s="60"/>
      <c r="IN191" s="60"/>
      <c r="IO191" s="60"/>
      <c r="IP191" s="60"/>
      <c r="IQ191" s="60"/>
      <c r="IR191" s="60"/>
      <c r="IS191" s="60"/>
      <c r="IT191" s="60"/>
    </row>
    <row r="192" spans="1:254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B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</row>
    <row r="193" spans="1:254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  <c r="GS193" s="60"/>
      <c r="GT193" s="60"/>
      <c r="GU193" s="60"/>
      <c r="GV193" s="60"/>
      <c r="GW193" s="60"/>
      <c r="GX193" s="60"/>
      <c r="GY193" s="60"/>
      <c r="GZ193" s="60"/>
      <c r="HA193" s="60"/>
      <c r="HB193" s="60"/>
      <c r="HC193" s="60"/>
      <c r="HD193" s="60"/>
      <c r="HE193" s="60"/>
      <c r="HF193" s="60"/>
      <c r="HG193" s="60"/>
      <c r="HH193" s="60"/>
      <c r="HI193" s="60"/>
      <c r="HJ193" s="60"/>
      <c r="HK193" s="60"/>
      <c r="HL193" s="60"/>
      <c r="HM193" s="60"/>
      <c r="HN193" s="60"/>
      <c r="HO193" s="60"/>
      <c r="HP193" s="60"/>
      <c r="HQ193" s="60"/>
      <c r="HR193" s="60"/>
      <c r="HS193" s="60"/>
      <c r="HT193" s="60"/>
      <c r="HU193" s="60"/>
      <c r="HV193" s="60"/>
      <c r="HW193" s="60"/>
      <c r="HX193" s="60"/>
      <c r="HY193" s="60"/>
      <c r="HZ193" s="60"/>
      <c r="IA193" s="60"/>
      <c r="IB193" s="60"/>
      <c r="IC193" s="60"/>
      <c r="ID193" s="60"/>
      <c r="IE193" s="60"/>
      <c r="IF193" s="60"/>
      <c r="IG193" s="60"/>
      <c r="IH193" s="60"/>
      <c r="II193" s="60"/>
      <c r="IJ193" s="60"/>
      <c r="IK193" s="60"/>
      <c r="IL193" s="60"/>
      <c r="IM193" s="60"/>
      <c r="IN193" s="60"/>
      <c r="IO193" s="60"/>
      <c r="IP193" s="60"/>
      <c r="IQ193" s="60"/>
      <c r="IR193" s="60"/>
      <c r="IS193" s="60"/>
      <c r="IT193" s="60"/>
    </row>
    <row r="194" spans="1:254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B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</row>
    <row r="195" spans="1:254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  <c r="GS195" s="60"/>
      <c r="GT195" s="60"/>
      <c r="GU195" s="60"/>
      <c r="GV195" s="60"/>
      <c r="GW195" s="60"/>
      <c r="GX195" s="60"/>
      <c r="GY195" s="60"/>
      <c r="GZ195" s="60"/>
      <c r="HA195" s="60"/>
      <c r="HB195" s="60"/>
      <c r="HC195" s="60"/>
      <c r="HD195" s="60"/>
      <c r="HE195" s="60"/>
      <c r="HF195" s="60"/>
      <c r="HG195" s="60"/>
      <c r="HH195" s="60"/>
      <c r="HI195" s="60"/>
      <c r="HJ195" s="60"/>
      <c r="HK195" s="60"/>
      <c r="HL195" s="60"/>
      <c r="HM195" s="60"/>
      <c r="HN195" s="60"/>
      <c r="HO195" s="60"/>
      <c r="HP195" s="60"/>
      <c r="HQ195" s="60"/>
      <c r="HR195" s="60"/>
      <c r="HS195" s="60"/>
      <c r="HT195" s="60"/>
      <c r="HU195" s="60"/>
      <c r="HV195" s="60"/>
      <c r="HW195" s="60"/>
      <c r="HX195" s="60"/>
      <c r="HY195" s="60"/>
      <c r="HZ195" s="60"/>
      <c r="IA195" s="60"/>
      <c r="IB195" s="60"/>
      <c r="IC195" s="60"/>
      <c r="ID195" s="60"/>
      <c r="IE195" s="60"/>
      <c r="IF195" s="60"/>
      <c r="IG195" s="60"/>
      <c r="IH195" s="60"/>
      <c r="II195" s="60"/>
      <c r="IJ195" s="60"/>
      <c r="IK195" s="60"/>
      <c r="IL195" s="60"/>
      <c r="IM195" s="60"/>
      <c r="IN195" s="60"/>
      <c r="IO195" s="60"/>
      <c r="IP195" s="60"/>
      <c r="IQ195" s="60"/>
      <c r="IR195" s="60"/>
      <c r="IS195" s="60"/>
      <c r="IT195" s="60"/>
    </row>
    <row r="196" spans="1:254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B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</row>
    <row r="197" spans="1:254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  <c r="GS197" s="60"/>
      <c r="GT197" s="60"/>
      <c r="GU197" s="60"/>
      <c r="GV197" s="60"/>
      <c r="GW197" s="60"/>
      <c r="GX197" s="60"/>
      <c r="GY197" s="60"/>
      <c r="GZ197" s="60"/>
      <c r="HA197" s="60"/>
      <c r="HB197" s="60"/>
      <c r="HC197" s="60"/>
      <c r="HD197" s="60"/>
      <c r="HE197" s="60"/>
      <c r="HF197" s="60"/>
      <c r="HG197" s="60"/>
      <c r="HH197" s="60"/>
      <c r="HI197" s="60"/>
      <c r="HJ197" s="60"/>
      <c r="HK197" s="60"/>
      <c r="HL197" s="60"/>
      <c r="HM197" s="60"/>
      <c r="HN197" s="60"/>
      <c r="HO197" s="60"/>
      <c r="HP197" s="60"/>
      <c r="HQ197" s="60"/>
      <c r="HR197" s="60"/>
      <c r="HS197" s="60"/>
      <c r="HT197" s="60"/>
      <c r="HU197" s="60"/>
      <c r="HV197" s="60"/>
      <c r="HW197" s="60"/>
      <c r="HX197" s="60"/>
      <c r="HY197" s="60"/>
      <c r="HZ197" s="60"/>
      <c r="IA197" s="60"/>
      <c r="IB197" s="60"/>
      <c r="IC197" s="60"/>
      <c r="ID197" s="60"/>
      <c r="IE197" s="60"/>
      <c r="IF197" s="60"/>
      <c r="IG197" s="60"/>
      <c r="IH197" s="60"/>
      <c r="II197" s="60"/>
      <c r="IJ197" s="60"/>
      <c r="IK197" s="60"/>
      <c r="IL197" s="60"/>
      <c r="IM197" s="60"/>
      <c r="IN197" s="60"/>
      <c r="IO197" s="60"/>
      <c r="IP197" s="60"/>
      <c r="IQ197" s="60"/>
      <c r="IR197" s="60"/>
      <c r="IS197" s="60"/>
      <c r="IT197" s="60"/>
    </row>
    <row r="198" spans="1:254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B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</row>
    <row r="199" spans="1:254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60"/>
      <c r="EN199" s="60"/>
      <c r="EO199" s="60"/>
      <c r="EP199" s="60"/>
      <c r="EQ199" s="60"/>
      <c r="ER199" s="60"/>
      <c r="ES199" s="60"/>
      <c r="ET199" s="60"/>
      <c r="EU199" s="60"/>
      <c r="EV199" s="60"/>
      <c r="EW199" s="60"/>
      <c r="EX199" s="60"/>
      <c r="EY199" s="60"/>
      <c r="EZ199" s="60"/>
      <c r="FA199" s="60"/>
      <c r="FB199" s="60"/>
      <c r="FC199" s="60"/>
      <c r="FD199" s="60"/>
      <c r="FE199" s="60"/>
      <c r="FF199" s="60"/>
      <c r="FG199" s="60"/>
      <c r="FH199" s="60"/>
      <c r="FI199" s="60"/>
      <c r="FJ199" s="60"/>
      <c r="FK199" s="60"/>
      <c r="FL199" s="60"/>
      <c r="FM199" s="60"/>
      <c r="FN199" s="60"/>
      <c r="FO199" s="60"/>
      <c r="FP199" s="60"/>
      <c r="FQ199" s="60"/>
      <c r="FR199" s="60"/>
      <c r="FS199" s="60"/>
      <c r="FT199" s="60"/>
      <c r="FU199" s="60"/>
      <c r="FV199" s="60"/>
      <c r="FW199" s="60"/>
      <c r="FX199" s="60"/>
      <c r="FY199" s="60"/>
      <c r="FZ199" s="60"/>
      <c r="GA199" s="60"/>
      <c r="GB199" s="60"/>
      <c r="GC199" s="60"/>
      <c r="GD199" s="60"/>
      <c r="GE199" s="60"/>
      <c r="GF199" s="60"/>
      <c r="GG199" s="60"/>
      <c r="GH199" s="60"/>
      <c r="GI199" s="60"/>
      <c r="GJ199" s="60"/>
      <c r="GK199" s="60"/>
      <c r="GL199" s="60"/>
      <c r="GM199" s="60"/>
      <c r="GN199" s="60"/>
      <c r="GO199" s="60"/>
      <c r="GP199" s="60"/>
      <c r="GQ199" s="60"/>
      <c r="GR199" s="60"/>
      <c r="GS199" s="60"/>
      <c r="GT199" s="60"/>
      <c r="GU199" s="60"/>
      <c r="GV199" s="60"/>
      <c r="GW199" s="60"/>
      <c r="GX199" s="60"/>
      <c r="GY199" s="60"/>
      <c r="GZ199" s="60"/>
      <c r="HA199" s="60"/>
      <c r="HB199" s="60"/>
      <c r="HC199" s="60"/>
      <c r="HD199" s="60"/>
      <c r="HE199" s="60"/>
      <c r="HF199" s="60"/>
      <c r="HG199" s="60"/>
      <c r="HH199" s="60"/>
      <c r="HI199" s="60"/>
      <c r="HJ199" s="60"/>
      <c r="HK199" s="60"/>
      <c r="HL199" s="60"/>
      <c r="HM199" s="60"/>
      <c r="HN199" s="60"/>
      <c r="HO199" s="60"/>
      <c r="HP199" s="60"/>
      <c r="HQ199" s="60"/>
      <c r="HR199" s="60"/>
      <c r="HS199" s="60"/>
      <c r="HT199" s="60"/>
      <c r="HU199" s="60"/>
      <c r="HV199" s="60"/>
      <c r="HW199" s="60"/>
      <c r="HX199" s="60"/>
      <c r="HY199" s="60"/>
      <c r="HZ199" s="60"/>
      <c r="IA199" s="60"/>
      <c r="IB199" s="60"/>
      <c r="IC199" s="60"/>
      <c r="ID199" s="60"/>
      <c r="IE199" s="60"/>
      <c r="IF199" s="60"/>
      <c r="IG199" s="60"/>
      <c r="IH199" s="60"/>
      <c r="II199" s="60"/>
      <c r="IJ199" s="60"/>
      <c r="IK199" s="60"/>
      <c r="IL199" s="60"/>
      <c r="IM199" s="60"/>
      <c r="IN199" s="60"/>
      <c r="IO199" s="60"/>
      <c r="IP199" s="60"/>
      <c r="IQ199" s="60"/>
      <c r="IR199" s="60"/>
      <c r="IS199" s="60"/>
      <c r="IT199" s="60"/>
    </row>
    <row r="200" spans="1:254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B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</row>
    <row r="201" spans="1:254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  <c r="FH201" s="60"/>
      <c r="FI201" s="60"/>
      <c r="FJ201" s="60"/>
      <c r="FK201" s="60"/>
      <c r="FL201" s="60"/>
      <c r="FM201" s="60"/>
      <c r="FN201" s="60"/>
      <c r="FO201" s="60"/>
      <c r="FP201" s="60"/>
      <c r="FQ201" s="60"/>
      <c r="FR201" s="60"/>
      <c r="FS201" s="60"/>
      <c r="FT201" s="60"/>
      <c r="FU201" s="60"/>
      <c r="FV201" s="60"/>
      <c r="FW201" s="60"/>
      <c r="FX201" s="60"/>
      <c r="FY201" s="60"/>
      <c r="FZ201" s="60"/>
      <c r="GA201" s="60"/>
      <c r="GB201" s="60"/>
      <c r="GC201" s="60"/>
      <c r="GD201" s="60"/>
      <c r="GE201" s="60"/>
      <c r="GF201" s="60"/>
      <c r="GG201" s="60"/>
      <c r="GH201" s="60"/>
      <c r="GI201" s="60"/>
      <c r="GJ201" s="60"/>
      <c r="GK201" s="60"/>
      <c r="GL201" s="60"/>
      <c r="GM201" s="60"/>
      <c r="GN201" s="60"/>
      <c r="GO201" s="60"/>
      <c r="GP201" s="60"/>
      <c r="GQ201" s="60"/>
      <c r="GR201" s="60"/>
      <c r="GS201" s="60"/>
      <c r="GT201" s="60"/>
      <c r="GU201" s="60"/>
      <c r="GV201" s="60"/>
      <c r="GW201" s="60"/>
      <c r="GX201" s="60"/>
      <c r="GY201" s="60"/>
      <c r="GZ201" s="60"/>
      <c r="HA201" s="60"/>
      <c r="HB201" s="60"/>
      <c r="HC201" s="60"/>
      <c r="HD201" s="60"/>
      <c r="HE201" s="60"/>
      <c r="HF201" s="60"/>
      <c r="HG201" s="60"/>
      <c r="HH201" s="60"/>
      <c r="HI201" s="60"/>
      <c r="HJ201" s="60"/>
      <c r="HK201" s="60"/>
      <c r="HL201" s="60"/>
      <c r="HM201" s="60"/>
      <c r="HN201" s="60"/>
      <c r="HO201" s="60"/>
      <c r="HP201" s="60"/>
      <c r="HQ201" s="60"/>
      <c r="HR201" s="60"/>
      <c r="HS201" s="60"/>
      <c r="HT201" s="60"/>
      <c r="HU201" s="60"/>
      <c r="HV201" s="60"/>
      <c r="HW201" s="60"/>
      <c r="HX201" s="60"/>
      <c r="HY201" s="60"/>
      <c r="HZ201" s="60"/>
      <c r="IA201" s="60"/>
      <c r="IB201" s="60"/>
      <c r="IC201" s="60"/>
      <c r="ID201" s="60"/>
      <c r="IE201" s="60"/>
      <c r="IF201" s="60"/>
      <c r="IG201" s="60"/>
      <c r="IH201" s="60"/>
      <c r="II201" s="60"/>
      <c r="IJ201" s="60"/>
      <c r="IK201" s="60"/>
      <c r="IL201" s="60"/>
      <c r="IM201" s="60"/>
      <c r="IN201" s="60"/>
      <c r="IO201" s="60"/>
      <c r="IP201" s="60"/>
      <c r="IQ201" s="60"/>
      <c r="IR201" s="60"/>
      <c r="IS201" s="60"/>
      <c r="IT201" s="60"/>
    </row>
    <row r="202" spans="1:254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B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</row>
    <row r="203" spans="1:254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  <c r="FH203" s="60"/>
      <c r="FI203" s="60"/>
      <c r="FJ203" s="60"/>
      <c r="FK203" s="60"/>
      <c r="FL203" s="60"/>
      <c r="FM203" s="60"/>
      <c r="FN203" s="60"/>
      <c r="FO203" s="60"/>
      <c r="FP203" s="60"/>
      <c r="FQ203" s="60"/>
      <c r="FR203" s="60"/>
      <c r="FS203" s="60"/>
      <c r="FT203" s="60"/>
      <c r="FU203" s="60"/>
      <c r="FV203" s="60"/>
      <c r="FW203" s="60"/>
      <c r="FX203" s="60"/>
      <c r="FY203" s="60"/>
      <c r="FZ203" s="60"/>
      <c r="GA203" s="60"/>
      <c r="GB203" s="60"/>
      <c r="GC203" s="60"/>
      <c r="GD203" s="60"/>
      <c r="GE203" s="60"/>
      <c r="GF203" s="60"/>
      <c r="GG203" s="60"/>
      <c r="GH203" s="60"/>
      <c r="GI203" s="60"/>
      <c r="GJ203" s="60"/>
      <c r="GK203" s="60"/>
      <c r="GL203" s="60"/>
      <c r="GM203" s="60"/>
      <c r="GN203" s="60"/>
      <c r="GO203" s="60"/>
      <c r="GP203" s="60"/>
      <c r="GQ203" s="60"/>
      <c r="GR203" s="60"/>
      <c r="GS203" s="60"/>
      <c r="GT203" s="60"/>
      <c r="GU203" s="60"/>
      <c r="GV203" s="60"/>
      <c r="GW203" s="60"/>
      <c r="GX203" s="60"/>
      <c r="GY203" s="60"/>
      <c r="GZ203" s="60"/>
      <c r="HA203" s="60"/>
      <c r="HB203" s="60"/>
      <c r="HC203" s="60"/>
      <c r="HD203" s="60"/>
      <c r="HE203" s="60"/>
      <c r="HF203" s="60"/>
      <c r="HG203" s="60"/>
      <c r="HH203" s="60"/>
      <c r="HI203" s="60"/>
      <c r="HJ203" s="60"/>
      <c r="HK203" s="60"/>
      <c r="HL203" s="60"/>
      <c r="HM203" s="60"/>
      <c r="HN203" s="60"/>
      <c r="HO203" s="60"/>
      <c r="HP203" s="60"/>
      <c r="HQ203" s="60"/>
      <c r="HR203" s="60"/>
      <c r="HS203" s="60"/>
      <c r="HT203" s="60"/>
      <c r="HU203" s="60"/>
      <c r="HV203" s="60"/>
      <c r="HW203" s="60"/>
      <c r="HX203" s="60"/>
      <c r="HY203" s="60"/>
      <c r="HZ203" s="60"/>
      <c r="IA203" s="60"/>
      <c r="IB203" s="60"/>
      <c r="IC203" s="60"/>
      <c r="ID203" s="60"/>
      <c r="IE203" s="60"/>
      <c r="IF203" s="60"/>
      <c r="IG203" s="60"/>
      <c r="IH203" s="60"/>
      <c r="II203" s="60"/>
      <c r="IJ203" s="60"/>
      <c r="IK203" s="60"/>
      <c r="IL203" s="60"/>
      <c r="IM203" s="60"/>
      <c r="IN203" s="60"/>
      <c r="IO203" s="60"/>
      <c r="IP203" s="60"/>
      <c r="IQ203" s="60"/>
      <c r="IR203" s="60"/>
      <c r="IS203" s="60"/>
      <c r="IT203" s="60"/>
    </row>
    <row r="204" spans="1:254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B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</row>
    <row r="205" spans="1:254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60"/>
      <c r="GG205" s="60"/>
      <c r="GH205" s="60"/>
      <c r="GI205" s="60"/>
      <c r="GJ205" s="60"/>
      <c r="GK205" s="60"/>
      <c r="GL205" s="60"/>
      <c r="GM205" s="60"/>
      <c r="GN205" s="60"/>
      <c r="GO205" s="60"/>
      <c r="GP205" s="60"/>
      <c r="GQ205" s="60"/>
      <c r="GR205" s="60"/>
      <c r="GS205" s="60"/>
      <c r="GT205" s="60"/>
      <c r="GU205" s="60"/>
      <c r="GV205" s="60"/>
      <c r="GW205" s="60"/>
      <c r="GX205" s="60"/>
      <c r="GY205" s="60"/>
      <c r="GZ205" s="60"/>
      <c r="HA205" s="60"/>
      <c r="HB205" s="60"/>
      <c r="HC205" s="60"/>
      <c r="HD205" s="60"/>
      <c r="HE205" s="60"/>
      <c r="HF205" s="60"/>
      <c r="HG205" s="60"/>
      <c r="HH205" s="60"/>
      <c r="HI205" s="60"/>
      <c r="HJ205" s="60"/>
      <c r="HK205" s="60"/>
      <c r="HL205" s="60"/>
      <c r="HM205" s="60"/>
      <c r="HN205" s="60"/>
      <c r="HO205" s="60"/>
      <c r="HP205" s="60"/>
      <c r="HQ205" s="60"/>
      <c r="HR205" s="60"/>
      <c r="HS205" s="60"/>
      <c r="HT205" s="60"/>
      <c r="HU205" s="60"/>
      <c r="HV205" s="60"/>
      <c r="HW205" s="60"/>
      <c r="HX205" s="60"/>
      <c r="HY205" s="60"/>
      <c r="HZ205" s="60"/>
      <c r="IA205" s="60"/>
      <c r="IB205" s="60"/>
      <c r="IC205" s="60"/>
      <c r="ID205" s="60"/>
      <c r="IE205" s="60"/>
      <c r="IF205" s="60"/>
      <c r="IG205" s="60"/>
      <c r="IH205" s="60"/>
      <c r="II205" s="60"/>
      <c r="IJ205" s="60"/>
      <c r="IK205" s="60"/>
      <c r="IL205" s="60"/>
      <c r="IM205" s="60"/>
      <c r="IN205" s="60"/>
      <c r="IO205" s="60"/>
      <c r="IP205" s="60"/>
      <c r="IQ205" s="60"/>
      <c r="IR205" s="60"/>
      <c r="IS205" s="60"/>
      <c r="IT205" s="60"/>
    </row>
    <row r="206" spans="1:254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60"/>
      <c r="GG206" s="60"/>
      <c r="GH206" s="60"/>
      <c r="GI206" s="60"/>
      <c r="GJ206" s="60"/>
      <c r="GK206" s="60"/>
      <c r="GL206" s="60"/>
      <c r="GM206" s="60"/>
      <c r="GN206" s="60"/>
      <c r="GO206" s="60"/>
      <c r="GP206" s="60"/>
      <c r="GQ206" s="60"/>
      <c r="GR206" s="60"/>
      <c r="GS206" s="60"/>
      <c r="GT206" s="60"/>
      <c r="GU206" s="60"/>
      <c r="GV206" s="60"/>
      <c r="GW206" s="60"/>
      <c r="GX206" s="60"/>
      <c r="GY206" s="60"/>
      <c r="GZ206" s="60"/>
      <c r="HA206" s="60"/>
      <c r="HB206" s="60"/>
      <c r="HC206" s="60"/>
      <c r="HD206" s="60"/>
      <c r="HE206" s="60"/>
      <c r="HF206" s="60"/>
      <c r="HG206" s="60"/>
      <c r="HH206" s="60"/>
      <c r="HI206" s="60"/>
      <c r="HJ206" s="60"/>
      <c r="HK206" s="60"/>
      <c r="HL206" s="60"/>
      <c r="HM206" s="60"/>
      <c r="HN206" s="60"/>
      <c r="HO206" s="60"/>
      <c r="HP206" s="60"/>
      <c r="HQ206" s="60"/>
      <c r="HR206" s="60"/>
      <c r="HS206" s="60"/>
      <c r="HT206" s="60"/>
      <c r="HU206" s="60"/>
      <c r="HV206" s="60"/>
      <c r="HW206" s="60"/>
      <c r="HX206" s="60"/>
      <c r="HY206" s="60"/>
      <c r="HZ206" s="60"/>
      <c r="IA206" s="60"/>
      <c r="IB206" s="60"/>
      <c r="IC206" s="60"/>
      <c r="ID206" s="60"/>
      <c r="IE206" s="60"/>
      <c r="IF206" s="60"/>
      <c r="IG206" s="60"/>
      <c r="IH206" s="60"/>
      <c r="II206" s="60"/>
      <c r="IJ206" s="60"/>
      <c r="IK206" s="60"/>
      <c r="IL206" s="60"/>
      <c r="IM206" s="60"/>
      <c r="IN206" s="60"/>
      <c r="IO206" s="60"/>
      <c r="IP206" s="60"/>
      <c r="IQ206" s="60"/>
      <c r="IR206" s="60"/>
      <c r="IS206" s="60"/>
      <c r="IT206" s="60"/>
    </row>
    <row r="207" spans="1:254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60"/>
      <c r="GG207" s="60"/>
      <c r="GH207" s="60"/>
      <c r="GI207" s="60"/>
      <c r="GJ207" s="60"/>
      <c r="GK207" s="60"/>
      <c r="GL207" s="60"/>
      <c r="GM207" s="60"/>
      <c r="GN207" s="60"/>
      <c r="GO207" s="60"/>
      <c r="GP207" s="60"/>
      <c r="GQ207" s="60"/>
      <c r="GR207" s="60"/>
      <c r="GS207" s="60"/>
      <c r="GT207" s="60"/>
      <c r="GU207" s="60"/>
      <c r="GV207" s="60"/>
      <c r="GW207" s="60"/>
      <c r="GX207" s="60"/>
      <c r="GY207" s="60"/>
      <c r="GZ207" s="60"/>
      <c r="HA207" s="60"/>
      <c r="HB207" s="60"/>
      <c r="HC207" s="60"/>
      <c r="HD207" s="60"/>
      <c r="HE207" s="60"/>
      <c r="HF207" s="60"/>
      <c r="HG207" s="60"/>
      <c r="HH207" s="60"/>
      <c r="HI207" s="60"/>
      <c r="HJ207" s="60"/>
      <c r="HK207" s="60"/>
      <c r="HL207" s="60"/>
      <c r="HM207" s="60"/>
      <c r="HN207" s="60"/>
      <c r="HO207" s="60"/>
      <c r="HP207" s="60"/>
      <c r="HQ207" s="60"/>
      <c r="HR207" s="60"/>
      <c r="HS207" s="60"/>
      <c r="HT207" s="60"/>
      <c r="HU207" s="60"/>
      <c r="HV207" s="60"/>
      <c r="HW207" s="60"/>
      <c r="HX207" s="60"/>
      <c r="HY207" s="60"/>
      <c r="HZ207" s="60"/>
      <c r="IA207" s="60"/>
      <c r="IB207" s="60"/>
      <c r="IC207" s="60"/>
      <c r="ID207" s="60"/>
      <c r="IE207" s="60"/>
      <c r="IF207" s="60"/>
      <c r="IG207" s="60"/>
      <c r="IH207" s="60"/>
      <c r="II207" s="60"/>
      <c r="IJ207" s="60"/>
      <c r="IK207" s="60"/>
      <c r="IL207" s="60"/>
      <c r="IM207" s="60"/>
      <c r="IN207" s="60"/>
      <c r="IO207" s="60"/>
      <c r="IP207" s="60"/>
      <c r="IQ207" s="60"/>
      <c r="IR207" s="60"/>
      <c r="IS207" s="60"/>
      <c r="IT207" s="60"/>
    </row>
    <row r="208" spans="1:254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60"/>
      <c r="GG208" s="60"/>
      <c r="GH208" s="60"/>
      <c r="GI208" s="60"/>
      <c r="GJ208" s="60"/>
      <c r="GK208" s="60"/>
      <c r="GL208" s="60"/>
      <c r="GM208" s="60"/>
      <c r="GN208" s="60"/>
      <c r="GO208" s="60"/>
      <c r="GP208" s="60"/>
      <c r="GQ208" s="60"/>
      <c r="GR208" s="60"/>
      <c r="GS208" s="60"/>
      <c r="GT208" s="60"/>
      <c r="GU208" s="60"/>
      <c r="GV208" s="60"/>
      <c r="GW208" s="60"/>
      <c r="GX208" s="60"/>
      <c r="GY208" s="60"/>
      <c r="GZ208" s="60"/>
      <c r="HA208" s="60"/>
      <c r="HB208" s="60"/>
      <c r="HC208" s="60"/>
      <c r="HD208" s="60"/>
      <c r="HE208" s="60"/>
      <c r="HF208" s="60"/>
      <c r="HG208" s="60"/>
      <c r="HH208" s="60"/>
      <c r="HI208" s="60"/>
      <c r="HJ208" s="60"/>
      <c r="HK208" s="60"/>
      <c r="HL208" s="60"/>
      <c r="HM208" s="60"/>
      <c r="HN208" s="60"/>
      <c r="HO208" s="60"/>
      <c r="HP208" s="60"/>
      <c r="HQ208" s="60"/>
      <c r="HR208" s="60"/>
      <c r="HS208" s="60"/>
      <c r="HT208" s="60"/>
      <c r="HU208" s="60"/>
      <c r="HV208" s="60"/>
      <c r="HW208" s="60"/>
      <c r="HX208" s="60"/>
      <c r="HY208" s="60"/>
      <c r="HZ208" s="60"/>
      <c r="IA208" s="60"/>
      <c r="IB208" s="60"/>
      <c r="IC208" s="60"/>
      <c r="ID208" s="60"/>
      <c r="IE208" s="60"/>
      <c r="IF208" s="60"/>
      <c r="IG208" s="60"/>
      <c r="IH208" s="60"/>
      <c r="II208" s="60"/>
      <c r="IJ208" s="60"/>
      <c r="IK208" s="60"/>
      <c r="IL208" s="60"/>
      <c r="IM208" s="60"/>
      <c r="IN208" s="60"/>
      <c r="IO208" s="60"/>
      <c r="IP208" s="60"/>
      <c r="IQ208" s="60"/>
      <c r="IR208" s="60"/>
      <c r="IS208" s="60"/>
      <c r="IT208" s="60"/>
    </row>
    <row r="209" spans="1:254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  <c r="FH209" s="60"/>
      <c r="FI209" s="60"/>
      <c r="FJ209" s="60"/>
      <c r="FK209" s="60"/>
      <c r="FL209" s="60"/>
      <c r="FM209" s="60"/>
      <c r="FN209" s="60"/>
      <c r="FO209" s="60"/>
      <c r="FP209" s="60"/>
      <c r="FQ209" s="60"/>
      <c r="FR209" s="60"/>
      <c r="FS209" s="60"/>
      <c r="FT209" s="60"/>
      <c r="FU209" s="60"/>
      <c r="FV209" s="60"/>
      <c r="FW209" s="60"/>
      <c r="FX209" s="60"/>
      <c r="FY209" s="60"/>
      <c r="FZ209" s="60"/>
      <c r="GA209" s="60"/>
      <c r="GB209" s="60"/>
      <c r="GC209" s="60"/>
      <c r="GD209" s="60"/>
      <c r="GE209" s="60"/>
      <c r="GF209" s="60"/>
      <c r="GG209" s="60"/>
      <c r="GH209" s="60"/>
      <c r="GI209" s="60"/>
      <c r="GJ209" s="60"/>
      <c r="GK209" s="60"/>
      <c r="GL209" s="60"/>
      <c r="GM209" s="60"/>
      <c r="GN209" s="60"/>
      <c r="GO209" s="60"/>
      <c r="GP209" s="60"/>
      <c r="GQ209" s="60"/>
      <c r="GR209" s="60"/>
      <c r="GS209" s="60"/>
      <c r="GT209" s="60"/>
      <c r="GU209" s="60"/>
      <c r="GV209" s="60"/>
      <c r="GW209" s="60"/>
      <c r="GX209" s="60"/>
      <c r="GY209" s="60"/>
      <c r="GZ209" s="60"/>
      <c r="HA209" s="60"/>
      <c r="HB209" s="60"/>
      <c r="HC209" s="60"/>
      <c r="HD209" s="60"/>
      <c r="HE209" s="60"/>
      <c r="HF209" s="60"/>
      <c r="HG209" s="60"/>
      <c r="HH209" s="60"/>
      <c r="HI209" s="60"/>
      <c r="HJ209" s="60"/>
      <c r="HK209" s="60"/>
      <c r="HL209" s="60"/>
      <c r="HM209" s="60"/>
      <c r="HN209" s="60"/>
      <c r="HO209" s="60"/>
      <c r="HP209" s="60"/>
      <c r="HQ209" s="60"/>
      <c r="HR209" s="60"/>
      <c r="HS209" s="60"/>
      <c r="HT209" s="60"/>
      <c r="HU209" s="60"/>
      <c r="HV209" s="60"/>
      <c r="HW209" s="60"/>
      <c r="HX209" s="60"/>
      <c r="HY209" s="60"/>
      <c r="HZ209" s="60"/>
      <c r="IA209" s="60"/>
      <c r="IB209" s="60"/>
      <c r="IC209" s="60"/>
      <c r="ID209" s="60"/>
      <c r="IE209" s="60"/>
      <c r="IF209" s="60"/>
      <c r="IG209" s="60"/>
      <c r="IH209" s="60"/>
      <c r="II209" s="60"/>
      <c r="IJ209" s="60"/>
      <c r="IK209" s="60"/>
      <c r="IL209" s="60"/>
      <c r="IM209" s="60"/>
      <c r="IN209" s="60"/>
      <c r="IO209" s="60"/>
      <c r="IP209" s="60"/>
      <c r="IQ209" s="60"/>
      <c r="IR209" s="60"/>
      <c r="IS209" s="60"/>
      <c r="IT209" s="60"/>
    </row>
    <row r="210" spans="1:254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  <c r="FH210" s="60"/>
      <c r="FI210" s="60"/>
      <c r="FJ210" s="60"/>
      <c r="FK210" s="60"/>
      <c r="FL210" s="60"/>
      <c r="FM210" s="60"/>
      <c r="FN210" s="60"/>
      <c r="FO210" s="60"/>
      <c r="FP210" s="60"/>
      <c r="FQ210" s="60"/>
      <c r="FR210" s="60"/>
      <c r="FS210" s="60"/>
      <c r="FT210" s="60"/>
      <c r="FU210" s="60"/>
      <c r="FV210" s="60"/>
      <c r="FW210" s="60"/>
      <c r="FX210" s="60"/>
      <c r="FY210" s="60"/>
      <c r="FZ210" s="60"/>
      <c r="GA210" s="60"/>
      <c r="GB210" s="60"/>
      <c r="GC210" s="60"/>
      <c r="GD210" s="60"/>
      <c r="GE210" s="60"/>
      <c r="GF210" s="60"/>
      <c r="GG210" s="60"/>
      <c r="GH210" s="60"/>
      <c r="GI210" s="60"/>
      <c r="GJ210" s="60"/>
      <c r="GK210" s="60"/>
      <c r="GL210" s="60"/>
      <c r="GM210" s="60"/>
      <c r="GN210" s="60"/>
      <c r="GO210" s="60"/>
      <c r="GP210" s="60"/>
      <c r="GQ210" s="60"/>
      <c r="GR210" s="60"/>
      <c r="GS210" s="60"/>
      <c r="GT210" s="60"/>
      <c r="GU210" s="60"/>
      <c r="GV210" s="60"/>
      <c r="GW210" s="60"/>
      <c r="GX210" s="60"/>
      <c r="GY210" s="60"/>
      <c r="GZ210" s="60"/>
      <c r="HA210" s="60"/>
      <c r="HB210" s="60"/>
      <c r="HC210" s="60"/>
      <c r="HD210" s="60"/>
      <c r="HE210" s="60"/>
      <c r="HF210" s="60"/>
      <c r="HG210" s="60"/>
      <c r="HH210" s="60"/>
      <c r="HI210" s="60"/>
      <c r="HJ210" s="60"/>
      <c r="HK210" s="60"/>
      <c r="HL210" s="60"/>
      <c r="HM210" s="60"/>
      <c r="HN210" s="60"/>
      <c r="HO210" s="60"/>
      <c r="HP210" s="60"/>
      <c r="HQ210" s="60"/>
      <c r="HR210" s="60"/>
      <c r="HS210" s="60"/>
      <c r="HT210" s="60"/>
      <c r="HU210" s="60"/>
      <c r="HV210" s="60"/>
      <c r="HW210" s="60"/>
      <c r="HX210" s="60"/>
      <c r="HY210" s="60"/>
      <c r="HZ210" s="60"/>
      <c r="IA210" s="60"/>
      <c r="IB210" s="60"/>
      <c r="IC210" s="60"/>
      <c r="ID210" s="60"/>
      <c r="IE210" s="60"/>
      <c r="IF210" s="60"/>
      <c r="IG210" s="60"/>
      <c r="IH210" s="60"/>
      <c r="II210" s="60"/>
      <c r="IJ210" s="60"/>
      <c r="IK210" s="60"/>
      <c r="IL210" s="60"/>
      <c r="IM210" s="60"/>
      <c r="IN210" s="60"/>
      <c r="IO210" s="60"/>
      <c r="IP210" s="60"/>
      <c r="IQ210" s="60"/>
      <c r="IR210" s="60"/>
      <c r="IS210" s="60"/>
      <c r="IT210" s="60"/>
    </row>
    <row r="211" spans="1:254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  <c r="FH211" s="60"/>
      <c r="FI211" s="60"/>
      <c r="FJ211" s="60"/>
      <c r="FK211" s="60"/>
      <c r="FL211" s="60"/>
      <c r="FM211" s="60"/>
      <c r="FN211" s="60"/>
      <c r="FO211" s="60"/>
      <c r="FP211" s="60"/>
      <c r="FQ211" s="60"/>
      <c r="FR211" s="60"/>
      <c r="FS211" s="60"/>
      <c r="FT211" s="60"/>
      <c r="FU211" s="60"/>
      <c r="FV211" s="60"/>
      <c r="FW211" s="60"/>
      <c r="FX211" s="60"/>
      <c r="FY211" s="60"/>
      <c r="FZ211" s="60"/>
      <c r="GA211" s="60"/>
      <c r="GB211" s="60"/>
      <c r="GC211" s="60"/>
      <c r="GD211" s="60"/>
      <c r="GE211" s="60"/>
      <c r="GF211" s="60"/>
      <c r="GG211" s="60"/>
      <c r="GH211" s="60"/>
      <c r="GI211" s="60"/>
      <c r="GJ211" s="60"/>
      <c r="GK211" s="60"/>
      <c r="GL211" s="60"/>
      <c r="GM211" s="60"/>
      <c r="GN211" s="60"/>
      <c r="GO211" s="60"/>
      <c r="GP211" s="60"/>
      <c r="GQ211" s="60"/>
      <c r="GR211" s="60"/>
      <c r="GS211" s="60"/>
      <c r="GT211" s="60"/>
      <c r="GU211" s="60"/>
      <c r="GV211" s="60"/>
      <c r="GW211" s="60"/>
      <c r="GX211" s="60"/>
      <c r="GY211" s="60"/>
      <c r="GZ211" s="60"/>
      <c r="HA211" s="60"/>
      <c r="HB211" s="60"/>
      <c r="HC211" s="60"/>
      <c r="HD211" s="60"/>
      <c r="HE211" s="60"/>
      <c r="HF211" s="60"/>
      <c r="HG211" s="60"/>
      <c r="HH211" s="60"/>
      <c r="HI211" s="60"/>
      <c r="HJ211" s="60"/>
      <c r="HK211" s="60"/>
      <c r="HL211" s="60"/>
      <c r="HM211" s="60"/>
      <c r="HN211" s="60"/>
      <c r="HO211" s="60"/>
      <c r="HP211" s="60"/>
      <c r="HQ211" s="60"/>
      <c r="HR211" s="60"/>
      <c r="HS211" s="60"/>
      <c r="HT211" s="60"/>
      <c r="HU211" s="60"/>
      <c r="HV211" s="60"/>
      <c r="HW211" s="60"/>
      <c r="HX211" s="60"/>
      <c r="HY211" s="60"/>
      <c r="HZ211" s="60"/>
      <c r="IA211" s="60"/>
      <c r="IB211" s="60"/>
      <c r="IC211" s="60"/>
      <c r="ID211" s="60"/>
      <c r="IE211" s="60"/>
      <c r="IF211" s="60"/>
      <c r="IG211" s="60"/>
      <c r="IH211" s="60"/>
      <c r="II211" s="60"/>
      <c r="IJ211" s="60"/>
      <c r="IK211" s="60"/>
      <c r="IL211" s="60"/>
      <c r="IM211" s="60"/>
      <c r="IN211" s="60"/>
      <c r="IO211" s="60"/>
      <c r="IP211" s="60"/>
      <c r="IQ211" s="60"/>
      <c r="IR211" s="60"/>
      <c r="IS211" s="60"/>
      <c r="IT211" s="60"/>
    </row>
    <row r="212" spans="1:254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60"/>
      <c r="EE212" s="60"/>
      <c r="EF212" s="60"/>
      <c r="EG212" s="60"/>
      <c r="EH212" s="60"/>
      <c r="EI212" s="60"/>
      <c r="EJ212" s="60"/>
      <c r="EK212" s="60"/>
      <c r="EL212" s="60"/>
      <c r="EM212" s="60"/>
      <c r="EN212" s="60"/>
      <c r="EO212" s="60"/>
      <c r="EP212" s="60"/>
      <c r="EQ212" s="60"/>
      <c r="ER212" s="60"/>
      <c r="ES212" s="60"/>
      <c r="ET212" s="60"/>
      <c r="EU212" s="60"/>
      <c r="EV212" s="60"/>
      <c r="EW212" s="60"/>
      <c r="EX212" s="60"/>
      <c r="EY212" s="60"/>
      <c r="EZ212" s="60"/>
      <c r="FA212" s="60"/>
      <c r="FB212" s="60"/>
      <c r="FC212" s="60"/>
      <c r="FD212" s="60"/>
      <c r="FE212" s="60"/>
      <c r="FF212" s="60"/>
      <c r="FG212" s="60"/>
      <c r="FH212" s="60"/>
      <c r="FI212" s="60"/>
      <c r="FJ212" s="60"/>
      <c r="FK212" s="60"/>
      <c r="FL212" s="60"/>
      <c r="FM212" s="60"/>
      <c r="FN212" s="60"/>
      <c r="FO212" s="60"/>
      <c r="FP212" s="60"/>
      <c r="FQ212" s="60"/>
      <c r="FR212" s="60"/>
      <c r="FS212" s="60"/>
      <c r="FT212" s="60"/>
      <c r="FU212" s="60"/>
      <c r="FV212" s="60"/>
      <c r="FW212" s="60"/>
      <c r="FX212" s="60"/>
      <c r="FY212" s="60"/>
      <c r="FZ212" s="60"/>
      <c r="GA212" s="60"/>
      <c r="GB212" s="60"/>
      <c r="GC212" s="60"/>
      <c r="GD212" s="60"/>
      <c r="GE212" s="60"/>
      <c r="GF212" s="60"/>
      <c r="GG212" s="60"/>
      <c r="GH212" s="60"/>
      <c r="GI212" s="60"/>
      <c r="GJ212" s="60"/>
      <c r="GK212" s="60"/>
      <c r="GL212" s="60"/>
      <c r="GM212" s="60"/>
      <c r="GN212" s="60"/>
      <c r="GO212" s="60"/>
      <c r="GP212" s="60"/>
      <c r="GQ212" s="60"/>
      <c r="GR212" s="60"/>
      <c r="GS212" s="60"/>
      <c r="GT212" s="60"/>
      <c r="GU212" s="60"/>
      <c r="GV212" s="60"/>
      <c r="GW212" s="60"/>
      <c r="GX212" s="60"/>
      <c r="GY212" s="60"/>
      <c r="GZ212" s="60"/>
      <c r="HA212" s="60"/>
      <c r="HB212" s="60"/>
      <c r="HC212" s="60"/>
      <c r="HD212" s="60"/>
      <c r="HE212" s="60"/>
      <c r="HF212" s="60"/>
      <c r="HG212" s="60"/>
      <c r="HH212" s="60"/>
      <c r="HI212" s="60"/>
      <c r="HJ212" s="60"/>
      <c r="HK212" s="60"/>
      <c r="HL212" s="60"/>
      <c r="HM212" s="60"/>
      <c r="HN212" s="60"/>
      <c r="HO212" s="60"/>
      <c r="HP212" s="60"/>
      <c r="HQ212" s="60"/>
      <c r="HR212" s="60"/>
      <c r="HS212" s="60"/>
      <c r="HT212" s="60"/>
      <c r="HU212" s="60"/>
      <c r="HV212" s="60"/>
      <c r="HW212" s="60"/>
      <c r="HX212" s="60"/>
      <c r="HY212" s="60"/>
      <c r="HZ212" s="60"/>
      <c r="IA212" s="60"/>
      <c r="IB212" s="60"/>
      <c r="IC212" s="60"/>
      <c r="ID212" s="60"/>
      <c r="IE212" s="60"/>
      <c r="IF212" s="60"/>
      <c r="IG212" s="60"/>
      <c r="IH212" s="60"/>
      <c r="II212" s="60"/>
      <c r="IJ212" s="60"/>
      <c r="IK212" s="60"/>
      <c r="IL212" s="60"/>
      <c r="IM212" s="60"/>
      <c r="IN212" s="60"/>
      <c r="IO212" s="60"/>
      <c r="IP212" s="60"/>
      <c r="IQ212" s="60"/>
      <c r="IR212" s="60"/>
      <c r="IS212" s="60"/>
      <c r="IT212" s="60"/>
    </row>
    <row r="213" spans="1:254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  <c r="FH213" s="60"/>
      <c r="FI213" s="60"/>
      <c r="FJ213" s="60"/>
      <c r="FK213" s="60"/>
      <c r="FL213" s="60"/>
      <c r="FM213" s="60"/>
      <c r="FN213" s="60"/>
      <c r="FO213" s="60"/>
      <c r="FP213" s="60"/>
      <c r="FQ213" s="60"/>
      <c r="FR213" s="60"/>
      <c r="FS213" s="60"/>
      <c r="FT213" s="60"/>
      <c r="FU213" s="60"/>
      <c r="FV213" s="60"/>
      <c r="FW213" s="60"/>
      <c r="FX213" s="60"/>
      <c r="FY213" s="60"/>
      <c r="FZ213" s="60"/>
      <c r="GA213" s="60"/>
      <c r="GB213" s="60"/>
      <c r="GC213" s="60"/>
      <c r="GD213" s="60"/>
      <c r="GE213" s="60"/>
      <c r="GF213" s="60"/>
      <c r="GG213" s="60"/>
      <c r="GH213" s="60"/>
      <c r="GI213" s="60"/>
      <c r="GJ213" s="60"/>
      <c r="GK213" s="60"/>
      <c r="GL213" s="60"/>
      <c r="GM213" s="60"/>
      <c r="GN213" s="60"/>
      <c r="GO213" s="60"/>
      <c r="GP213" s="60"/>
      <c r="GQ213" s="60"/>
      <c r="GR213" s="60"/>
      <c r="GS213" s="60"/>
      <c r="GT213" s="60"/>
      <c r="GU213" s="60"/>
      <c r="GV213" s="60"/>
      <c r="GW213" s="60"/>
      <c r="GX213" s="60"/>
      <c r="GY213" s="60"/>
      <c r="GZ213" s="60"/>
      <c r="HA213" s="60"/>
      <c r="HB213" s="60"/>
      <c r="HC213" s="60"/>
      <c r="HD213" s="60"/>
      <c r="HE213" s="60"/>
      <c r="HF213" s="60"/>
      <c r="HG213" s="60"/>
      <c r="HH213" s="60"/>
      <c r="HI213" s="60"/>
      <c r="HJ213" s="60"/>
      <c r="HK213" s="60"/>
      <c r="HL213" s="60"/>
      <c r="HM213" s="60"/>
      <c r="HN213" s="60"/>
      <c r="HO213" s="60"/>
      <c r="HP213" s="60"/>
      <c r="HQ213" s="60"/>
      <c r="HR213" s="60"/>
      <c r="HS213" s="60"/>
      <c r="HT213" s="60"/>
      <c r="HU213" s="60"/>
      <c r="HV213" s="60"/>
      <c r="HW213" s="60"/>
      <c r="HX213" s="60"/>
      <c r="HY213" s="60"/>
      <c r="HZ213" s="60"/>
      <c r="IA213" s="60"/>
      <c r="IB213" s="60"/>
      <c r="IC213" s="60"/>
      <c r="ID213" s="60"/>
      <c r="IE213" s="60"/>
      <c r="IF213" s="60"/>
      <c r="IG213" s="60"/>
      <c r="IH213" s="60"/>
      <c r="II213" s="60"/>
      <c r="IJ213" s="60"/>
      <c r="IK213" s="60"/>
      <c r="IL213" s="60"/>
      <c r="IM213" s="60"/>
      <c r="IN213" s="60"/>
      <c r="IO213" s="60"/>
      <c r="IP213" s="60"/>
      <c r="IQ213" s="60"/>
      <c r="IR213" s="60"/>
      <c r="IS213" s="60"/>
      <c r="IT213" s="60"/>
    </row>
    <row r="214" spans="1:254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  <c r="FH214" s="60"/>
      <c r="FI214" s="60"/>
      <c r="FJ214" s="60"/>
      <c r="FK214" s="60"/>
      <c r="FL214" s="60"/>
      <c r="FM214" s="60"/>
      <c r="FN214" s="60"/>
      <c r="FO214" s="60"/>
      <c r="FP214" s="60"/>
      <c r="FQ214" s="60"/>
      <c r="FR214" s="60"/>
      <c r="FS214" s="60"/>
      <c r="FT214" s="60"/>
      <c r="FU214" s="60"/>
      <c r="FV214" s="60"/>
      <c r="FW214" s="60"/>
      <c r="FX214" s="60"/>
      <c r="FY214" s="60"/>
      <c r="FZ214" s="60"/>
      <c r="GA214" s="60"/>
      <c r="GB214" s="60"/>
      <c r="GC214" s="60"/>
      <c r="GD214" s="60"/>
      <c r="GE214" s="60"/>
      <c r="GF214" s="60"/>
      <c r="GG214" s="60"/>
      <c r="GH214" s="60"/>
      <c r="GI214" s="60"/>
      <c r="GJ214" s="60"/>
      <c r="GK214" s="60"/>
      <c r="GL214" s="60"/>
      <c r="GM214" s="60"/>
      <c r="GN214" s="60"/>
      <c r="GO214" s="60"/>
      <c r="GP214" s="60"/>
      <c r="GQ214" s="60"/>
      <c r="GR214" s="60"/>
      <c r="GS214" s="60"/>
      <c r="GT214" s="60"/>
      <c r="GU214" s="60"/>
      <c r="GV214" s="60"/>
      <c r="GW214" s="60"/>
      <c r="GX214" s="60"/>
      <c r="GY214" s="60"/>
      <c r="GZ214" s="60"/>
      <c r="HA214" s="60"/>
      <c r="HB214" s="60"/>
      <c r="HC214" s="60"/>
      <c r="HD214" s="60"/>
      <c r="HE214" s="60"/>
      <c r="HF214" s="60"/>
      <c r="HG214" s="60"/>
      <c r="HH214" s="60"/>
      <c r="HI214" s="60"/>
      <c r="HJ214" s="60"/>
      <c r="HK214" s="60"/>
      <c r="HL214" s="60"/>
      <c r="HM214" s="60"/>
      <c r="HN214" s="60"/>
      <c r="HO214" s="60"/>
      <c r="HP214" s="60"/>
      <c r="HQ214" s="60"/>
      <c r="HR214" s="60"/>
      <c r="HS214" s="60"/>
      <c r="HT214" s="60"/>
      <c r="HU214" s="60"/>
      <c r="HV214" s="60"/>
      <c r="HW214" s="60"/>
      <c r="HX214" s="60"/>
      <c r="HY214" s="60"/>
      <c r="HZ214" s="60"/>
      <c r="IA214" s="60"/>
      <c r="IB214" s="60"/>
      <c r="IC214" s="60"/>
      <c r="ID214" s="60"/>
      <c r="IE214" s="60"/>
      <c r="IF214" s="60"/>
      <c r="IG214" s="60"/>
      <c r="IH214" s="60"/>
      <c r="II214" s="60"/>
      <c r="IJ214" s="60"/>
      <c r="IK214" s="60"/>
      <c r="IL214" s="60"/>
      <c r="IM214" s="60"/>
      <c r="IN214" s="60"/>
      <c r="IO214" s="60"/>
      <c r="IP214" s="60"/>
      <c r="IQ214" s="60"/>
      <c r="IR214" s="60"/>
      <c r="IS214" s="60"/>
      <c r="IT214" s="60"/>
    </row>
    <row r="215" spans="1:254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  <c r="FH215" s="60"/>
      <c r="FI215" s="60"/>
      <c r="FJ215" s="60"/>
      <c r="FK215" s="60"/>
      <c r="FL215" s="60"/>
      <c r="FM215" s="60"/>
      <c r="FN215" s="60"/>
      <c r="FO215" s="60"/>
      <c r="FP215" s="60"/>
      <c r="FQ215" s="60"/>
      <c r="FR215" s="60"/>
      <c r="FS215" s="60"/>
      <c r="FT215" s="60"/>
      <c r="FU215" s="60"/>
      <c r="FV215" s="60"/>
      <c r="FW215" s="60"/>
      <c r="FX215" s="60"/>
      <c r="FY215" s="60"/>
      <c r="FZ215" s="60"/>
      <c r="GA215" s="60"/>
      <c r="GB215" s="60"/>
      <c r="GC215" s="60"/>
      <c r="GD215" s="60"/>
      <c r="GE215" s="60"/>
      <c r="GF215" s="60"/>
      <c r="GG215" s="60"/>
      <c r="GH215" s="60"/>
      <c r="GI215" s="60"/>
      <c r="GJ215" s="60"/>
      <c r="GK215" s="60"/>
      <c r="GL215" s="60"/>
      <c r="GM215" s="60"/>
      <c r="GN215" s="60"/>
      <c r="GO215" s="60"/>
      <c r="GP215" s="60"/>
      <c r="GQ215" s="60"/>
      <c r="GR215" s="60"/>
      <c r="GS215" s="60"/>
      <c r="GT215" s="60"/>
      <c r="GU215" s="60"/>
      <c r="GV215" s="60"/>
      <c r="GW215" s="60"/>
      <c r="GX215" s="60"/>
      <c r="GY215" s="60"/>
      <c r="GZ215" s="60"/>
      <c r="HA215" s="60"/>
      <c r="HB215" s="60"/>
      <c r="HC215" s="60"/>
      <c r="HD215" s="60"/>
      <c r="HE215" s="60"/>
      <c r="HF215" s="60"/>
      <c r="HG215" s="60"/>
      <c r="HH215" s="60"/>
      <c r="HI215" s="60"/>
      <c r="HJ215" s="60"/>
      <c r="HK215" s="60"/>
      <c r="HL215" s="60"/>
      <c r="HM215" s="60"/>
      <c r="HN215" s="60"/>
      <c r="HO215" s="60"/>
      <c r="HP215" s="60"/>
      <c r="HQ215" s="60"/>
      <c r="HR215" s="60"/>
      <c r="HS215" s="60"/>
      <c r="HT215" s="60"/>
      <c r="HU215" s="60"/>
      <c r="HV215" s="60"/>
      <c r="HW215" s="60"/>
      <c r="HX215" s="60"/>
      <c r="HY215" s="60"/>
      <c r="HZ215" s="60"/>
      <c r="IA215" s="60"/>
      <c r="IB215" s="60"/>
      <c r="IC215" s="60"/>
      <c r="ID215" s="60"/>
      <c r="IE215" s="60"/>
      <c r="IF215" s="60"/>
      <c r="IG215" s="60"/>
      <c r="IH215" s="60"/>
      <c r="II215" s="60"/>
      <c r="IJ215" s="60"/>
      <c r="IK215" s="60"/>
      <c r="IL215" s="60"/>
      <c r="IM215" s="60"/>
      <c r="IN215" s="60"/>
      <c r="IO215" s="60"/>
      <c r="IP215" s="60"/>
      <c r="IQ215" s="60"/>
      <c r="IR215" s="60"/>
      <c r="IS215" s="60"/>
      <c r="IT215" s="60"/>
    </row>
    <row r="216" spans="1:254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  <c r="FH216" s="60"/>
      <c r="FI216" s="60"/>
      <c r="FJ216" s="60"/>
      <c r="FK216" s="60"/>
      <c r="FL216" s="60"/>
      <c r="FM216" s="60"/>
      <c r="FN216" s="60"/>
      <c r="FO216" s="60"/>
      <c r="FP216" s="60"/>
      <c r="FQ216" s="60"/>
      <c r="FR216" s="60"/>
      <c r="FS216" s="60"/>
      <c r="FT216" s="60"/>
      <c r="FU216" s="60"/>
      <c r="FV216" s="60"/>
      <c r="FW216" s="60"/>
      <c r="FX216" s="60"/>
      <c r="FY216" s="60"/>
      <c r="FZ216" s="60"/>
      <c r="GA216" s="60"/>
      <c r="GB216" s="60"/>
      <c r="GC216" s="60"/>
      <c r="GD216" s="60"/>
      <c r="GE216" s="60"/>
      <c r="GF216" s="60"/>
      <c r="GG216" s="60"/>
      <c r="GH216" s="60"/>
      <c r="GI216" s="60"/>
      <c r="GJ216" s="60"/>
      <c r="GK216" s="60"/>
      <c r="GL216" s="60"/>
      <c r="GM216" s="60"/>
      <c r="GN216" s="60"/>
      <c r="GO216" s="60"/>
      <c r="GP216" s="60"/>
      <c r="GQ216" s="60"/>
      <c r="GR216" s="60"/>
      <c r="GS216" s="60"/>
      <c r="GT216" s="60"/>
      <c r="GU216" s="60"/>
      <c r="GV216" s="60"/>
      <c r="GW216" s="60"/>
      <c r="GX216" s="60"/>
      <c r="GY216" s="60"/>
      <c r="GZ216" s="60"/>
      <c r="HA216" s="60"/>
      <c r="HB216" s="60"/>
      <c r="HC216" s="60"/>
      <c r="HD216" s="60"/>
      <c r="HE216" s="60"/>
      <c r="HF216" s="60"/>
      <c r="HG216" s="60"/>
      <c r="HH216" s="60"/>
      <c r="HI216" s="60"/>
      <c r="HJ216" s="60"/>
      <c r="HK216" s="60"/>
      <c r="HL216" s="60"/>
      <c r="HM216" s="60"/>
      <c r="HN216" s="60"/>
      <c r="HO216" s="60"/>
      <c r="HP216" s="60"/>
      <c r="HQ216" s="60"/>
      <c r="HR216" s="60"/>
      <c r="HS216" s="60"/>
      <c r="HT216" s="60"/>
      <c r="HU216" s="60"/>
      <c r="HV216" s="60"/>
      <c r="HW216" s="60"/>
      <c r="HX216" s="60"/>
      <c r="HY216" s="60"/>
      <c r="HZ216" s="60"/>
      <c r="IA216" s="60"/>
      <c r="IB216" s="60"/>
      <c r="IC216" s="60"/>
      <c r="ID216" s="60"/>
      <c r="IE216" s="60"/>
      <c r="IF216" s="60"/>
      <c r="IG216" s="60"/>
      <c r="IH216" s="60"/>
      <c r="II216" s="60"/>
      <c r="IJ216" s="60"/>
      <c r="IK216" s="60"/>
      <c r="IL216" s="60"/>
      <c r="IM216" s="60"/>
      <c r="IN216" s="60"/>
      <c r="IO216" s="60"/>
      <c r="IP216" s="60"/>
      <c r="IQ216" s="60"/>
      <c r="IR216" s="60"/>
      <c r="IS216" s="60"/>
      <c r="IT216" s="60"/>
    </row>
    <row r="217" spans="1:254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  <c r="FH217" s="60"/>
      <c r="FI217" s="60"/>
      <c r="FJ217" s="60"/>
      <c r="FK217" s="60"/>
      <c r="FL217" s="60"/>
      <c r="FM217" s="60"/>
      <c r="FN217" s="60"/>
      <c r="FO217" s="60"/>
      <c r="FP217" s="60"/>
      <c r="FQ217" s="60"/>
      <c r="FR217" s="60"/>
      <c r="FS217" s="60"/>
      <c r="FT217" s="60"/>
      <c r="FU217" s="60"/>
      <c r="FV217" s="60"/>
      <c r="FW217" s="60"/>
      <c r="FX217" s="60"/>
      <c r="FY217" s="60"/>
      <c r="FZ217" s="60"/>
      <c r="GA217" s="60"/>
      <c r="GB217" s="60"/>
      <c r="GC217" s="60"/>
      <c r="GD217" s="60"/>
      <c r="GE217" s="60"/>
      <c r="GF217" s="60"/>
      <c r="GG217" s="60"/>
      <c r="GH217" s="60"/>
      <c r="GI217" s="60"/>
      <c r="GJ217" s="60"/>
      <c r="GK217" s="60"/>
      <c r="GL217" s="60"/>
      <c r="GM217" s="60"/>
      <c r="GN217" s="60"/>
      <c r="GO217" s="60"/>
      <c r="GP217" s="60"/>
      <c r="GQ217" s="60"/>
      <c r="GR217" s="60"/>
      <c r="GS217" s="60"/>
      <c r="GT217" s="60"/>
      <c r="GU217" s="60"/>
      <c r="GV217" s="60"/>
      <c r="GW217" s="60"/>
      <c r="GX217" s="60"/>
      <c r="GY217" s="60"/>
      <c r="GZ217" s="60"/>
      <c r="HA217" s="60"/>
      <c r="HB217" s="60"/>
      <c r="HC217" s="60"/>
      <c r="HD217" s="60"/>
      <c r="HE217" s="60"/>
      <c r="HF217" s="60"/>
      <c r="HG217" s="60"/>
      <c r="HH217" s="60"/>
      <c r="HI217" s="60"/>
      <c r="HJ217" s="60"/>
      <c r="HK217" s="60"/>
      <c r="HL217" s="60"/>
      <c r="HM217" s="60"/>
      <c r="HN217" s="60"/>
      <c r="HO217" s="60"/>
      <c r="HP217" s="60"/>
      <c r="HQ217" s="60"/>
      <c r="HR217" s="60"/>
      <c r="HS217" s="60"/>
      <c r="HT217" s="60"/>
      <c r="HU217" s="60"/>
      <c r="HV217" s="60"/>
      <c r="HW217" s="60"/>
      <c r="HX217" s="60"/>
      <c r="HY217" s="60"/>
      <c r="HZ217" s="60"/>
      <c r="IA217" s="60"/>
      <c r="IB217" s="60"/>
      <c r="IC217" s="60"/>
      <c r="ID217" s="60"/>
      <c r="IE217" s="60"/>
      <c r="IF217" s="60"/>
      <c r="IG217" s="60"/>
      <c r="IH217" s="60"/>
      <c r="II217" s="60"/>
      <c r="IJ217" s="60"/>
      <c r="IK217" s="60"/>
      <c r="IL217" s="60"/>
      <c r="IM217" s="60"/>
      <c r="IN217" s="60"/>
      <c r="IO217" s="60"/>
      <c r="IP217" s="60"/>
      <c r="IQ217" s="60"/>
      <c r="IR217" s="60"/>
      <c r="IS217" s="60"/>
      <c r="IT217" s="60"/>
    </row>
    <row r="218" spans="1:254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  <c r="FH218" s="60"/>
      <c r="FI218" s="60"/>
      <c r="FJ218" s="60"/>
      <c r="FK218" s="60"/>
      <c r="FL218" s="60"/>
      <c r="FM218" s="60"/>
      <c r="FN218" s="60"/>
      <c r="FO218" s="60"/>
      <c r="FP218" s="60"/>
      <c r="FQ218" s="60"/>
      <c r="FR218" s="60"/>
      <c r="FS218" s="60"/>
      <c r="FT218" s="60"/>
      <c r="FU218" s="60"/>
      <c r="FV218" s="60"/>
      <c r="FW218" s="60"/>
      <c r="FX218" s="60"/>
      <c r="FY218" s="60"/>
      <c r="FZ218" s="60"/>
      <c r="GA218" s="60"/>
      <c r="GB218" s="60"/>
      <c r="GC218" s="60"/>
      <c r="GD218" s="60"/>
      <c r="GE218" s="60"/>
      <c r="GF218" s="60"/>
      <c r="GG218" s="60"/>
      <c r="GH218" s="60"/>
      <c r="GI218" s="60"/>
      <c r="GJ218" s="60"/>
      <c r="GK218" s="60"/>
      <c r="GL218" s="60"/>
      <c r="GM218" s="60"/>
      <c r="GN218" s="60"/>
      <c r="GO218" s="60"/>
      <c r="GP218" s="60"/>
      <c r="GQ218" s="60"/>
      <c r="GR218" s="60"/>
      <c r="GS218" s="60"/>
      <c r="GT218" s="60"/>
      <c r="GU218" s="60"/>
      <c r="GV218" s="60"/>
      <c r="GW218" s="60"/>
      <c r="GX218" s="60"/>
      <c r="GY218" s="60"/>
      <c r="GZ218" s="60"/>
      <c r="HA218" s="60"/>
      <c r="HB218" s="60"/>
      <c r="HC218" s="60"/>
      <c r="HD218" s="60"/>
      <c r="HE218" s="60"/>
      <c r="HF218" s="60"/>
      <c r="HG218" s="60"/>
      <c r="HH218" s="60"/>
      <c r="HI218" s="60"/>
      <c r="HJ218" s="60"/>
      <c r="HK218" s="60"/>
      <c r="HL218" s="60"/>
      <c r="HM218" s="60"/>
      <c r="HN218" s="60"/>
      <c r="HO218" s="60"/>
      <c r="HP218" s="60"/>
      <c r="HQ218" s="60"/>
      <c r="HR218" s="60"/>
      <c r="HS218" s="60"/>
      <c r="HT218" s="60"/>
      <c r="HU218" s="60"/>
      <c r="HV218" s="60"/>
      <c r="HW218" s="60"/>
      <c r="HX218" s="60"/>
      <c r="HY218" s="60"/>
      <c r="HZ218" s="60"/>
      <c r="IA218" s="60"/>
      <c r="IB218" s="60"/>
      <c r="IC218" s="60"/>
      <c r="ID218" s="60"/>
      <c r="IE218" s="60"/>
      <c r="IF218" s="60"/>
      <c r="IG218" s="60"/>
      <c r="IH218" s="60"/>
      <c r="II218" s="60"/>
      <c r="IJ218" s="60"/>
      <c r="IK218" s="60"/>
      <c r="IL218" s="60"/>
      <c r="IM218" s="60"/>
      <c r="IN218" s="60"/>
      <c r="IO218" s="60"/>
      <c r="IP218" s="60"/>
      <c r="IQ218" s="60"/>
      <c r="IR218" s="60"/>
      <c r="IS218" s="60"/>
      <c r="IT218" s="60"/>
    </row>
    <row r="219" spans="1:254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  <c r="FH219" s="60"/>
      <c r="FI219" s="60"/>
      <c r="FJ219" s="60"/>
      <c r="FK219" s="60"/>
      <c r="FL219" s="60"/>
      <c r="FM219" s="60"/>
      <c r="FN219" s="60"/>
      <c r="FO219" s="60"/>
      <c r="FP219" s="60"/>
      <c r="FQ219" s="60"/>
      <c r="FR219" s="60"/>
      <c r="FS219" s="60"/>
      <c r="FT219" s="60"/>
      <c r="FU219" s="60"/>
      <c r="FV219" s="60"/>
      <c r="FW219" s="60"/>
      <c r="FX219" s="60"/>
      <c r="FY219" s="60"/>
      <c r="FZ219" s="60"/>
      <c r="GA219" s="60"/>
      <c r="GB219" s="60"/>
      <c r="GC219" s="60"/>
      <c r="GD219" s="60"/>
      <c r="GE219" s="60"/>
      <c r="GF219" s="60"/>
      <c r="GG219" s="60"/>
      <c r="GH219" s="60"/>
      <c r="GI219" s="60"/>
      <c r="GJ219" s="60"/>
      <c r="GK219" s="60"/>
      <c r="GL219" s="60"/>
      <c r="GM219" s="60"/>
      <c r="GN219" s="60"/>
      <c r="GO219" s="60"/>
      <c r="GP219" s="60"/>
      <c r="GQ219" s="60"/>
      <c r="GR219" s="60"/>
      <c r="GS219" s="60"/>
      <c r="GT219" s="60"/>
      <c r="GU219" s="60"/>
      <c r="GV219" s="60"/>
      <c r="GW219" s="60"/>
      <c r="GX219" s="60"/>
      <c r="GY219" s="60"/>
      <c r="GZ219" s="60"/>
      <c r="HA219" s="60"/>
      <c r="HB219" s="60"/>
      <c r="HC219" s="60"/>
      <c r="HD219" s="60"/>
      <c r="HE219" s="60"/>
      <c r="HF219" s="60"/>
      <c r="HG219" s="60"/>
      <c r="HH219" s="60"/>
      <c r="HI219" s="60"/>
      <c r="HJ219" s="60"/>
      <c r="HK219" s="60"/>
      <c r="HL219" s="60"/>
      <c r="HM219" s="60"/>
      <c r="HN219" s="60"/>
      <c r="HO219" s="60"/>
      <c r="HP219" s="60"/>
      <c r="HQ219" s="60"/>
      <c r="HR219" s="60"/>
      <c r="HS219" s="60"/>
      <c r="HT219" s="60"/>
      <c r="HU219" s="60"/>
      <c r="HV219" s="60"/>
      <c r="HW219" s="60"/>
      <c r="HX219" s="60"/>
      <c r="HY219" s="60"/>
      <c r="HZ219" s="60"/>
      <c r="IA219" s="60"/>
      <c r="IB219" s="60"/>
      <c r="IC219" s="60"/>
      <c r="ID219" s="60"/>
      <c r="IE219" s="60"/>
      <c r="IF219" s="60"/>
      <c r="IG219" s="60"/>
      <c r="IH219" s="60"/>
      <c r="II219" s="60"/>
      <c r="IJ219" s="60"/>
      <c r="IK219" s="60"/>
      <c r="IL219" s="60"/>
      <c r="IM219" s="60"/>
      <c r="IN219" s="60"/>
      <c r="IO219" s="60"/>
      <c r="IP219" s="60"/>
      <c r="IQ219" s="60"/>
      <c r="IR219" s="60"/>
      <c r="IS219" s="60"/>
      <c r="IT219" s="60"/>
    </row>
    <row r="220" spans="1:254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  <c r="GJ220" s="60"/>
      <c r="GK220" s="60"/>
      <c r="GL220" s="60"/>
      <c r="GM220" s="60"/>
      <c r="GN220" s="60"/>
      <c r="GO220" s="60"/>
      <c r="GP220" s="60"/>
      <c r="GQ220" s="60"/>
      <c r="GR220" s="60"/>
      <c r="GS220" s="60"/>
      <c r="GT220" s="60"/>
      <c r="GU220" s="60"/>
      <c r="GV220" s="60"/>
      <c r="GW220" s="60"/>
      <c r="GX220" s="60"/>
      <c r="GY220" s="60"/>
      <c r="GZ220" s="60"/>
      <c r="HA220" s="60"/>
      <c r="HB220" s="60"/>
      <c r="HC220" s="60"/>
      <c r="HD220" s="60"/>
      <c r="HE220" s="60"/>
      <c r="HF220" s="60"/>
      <c r="HG220" s="60"/>
      <c r="HH220" s="60"/>
      <c r="HI220" s="60"/>
      <c r="HJ220" s="60"/>
      <c r="HK220" s="60"/>
      <c r="HL220" s="60"/>
      <c r="HM220" s="60"/>
      <c r="HN220" s="60"/>
      <c r="HO220" s="60"/>
      <c r="HP220" s="60"/>
      <c r="HQ220" s="60"/>
      <c r="HR220" s="60"/>
      <c r="HS220" s="60"/>
      <c r="HT220" s="60"/>
      <c r="HU220" s="60"/>
      <c r="HV220" s="60"/>
      <c r="HW220" s="60"/>
      <c r="HX220" s="60"/>
      <c r="HY220" s="60"/>
      <c r="HZ220" s="60"/>
      <c r="IA220" s="60"/>
      <c r="IB220" s="60"/>
      <c r="IC220" s="60"/>
      <c r="ID220" s="60"/>
      <c r="IE220" s="60"/>
      <c r="IF220" s="60"/>
      <c r="IG220" s="60"/>
      <c r="IH220" s="60"/>
      <c r="II220" s="60"/>
      <c r="IJ220" s="60"/>
      <c r="IK220" s="60"/>
      <c r="IL220" s="60"/>
      <c r="IM220" s="60"/>
      <c r="IN220" s="60"/>
      <c r="IO220" s="60"/>
      <c r="IP220" s="60"/>
      <c r="IQ220" s="60"/>
      <c r="IR220" s="60"/>
      <c r="IS220" s="60"/>
      <c r="IT220" s="60"/>
    </row>
    <row r="221" spans="1:254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  <c r="FH221" s="60"/>
      <c r="FI221" s="60"/>
      <c r="FJ221" s="60"/>
      <c r="FK221" s="60"/>
      <c r="FL221" s="60"/>
      <c r="FM221" s="60"/>
      <c r="FN221" s="60"/>
      <c r="FO221" s="60"/>
      <c r="FP221" s="60"/>
      <c r="FQ221" s="60"/>
      <c r="FR221" s="60"/>
      <c r="FS221" s="60"/>
      <c r="FT221" s="60"/>
      <c r="FU221" s="60"/>
      <c r="FV221" s="60"/>
      <c r="FW221" s="60"/>
      <c r="FX221" s="60"/>
      <c r="FY221" s="60"/>
      <c r="FZ221" s="60"/>
      <c r="GA221" s="60"/>
      <c r="GB221" s="60"/>
      <c r="GC221" s="60"/>
      <c r="GD221" s="60"/>
      <c r="GE221" s="60"/>
      <c r="GF221" s="60"/>
      <c r="GG221" s="60"/>
      <c r="GH221" s="60"/>
      <c r="GI221" s="60"/>
      <c r="GJ221" s="60"/>
      <c r="GK221" s="60"/>
      <c r="GL221" s="60"/>
      <c r="GM221" s="60"/>
      <c r="GN221" s="60"/>
      <c r="GO221" s="60"/>
      <c r="GP221" s="60"/>
      <c r="GQ221" s="60"/>
      <c r="GR221" s="60"/>
      <c r="GS221" s="60"/>
      <c r="GT221" s="60"/>
      <c r="GU221" s="60"/>
      <c r="GV221" s="60"/>
      <c r="GW221" s="60"/>
      <c r="GX221" s="60"/>
      <c r="GY221" s="60"/>
      <c r="GZ221" s="60"/>
      <c r="HA221" s="60"/>
      <c r="HB221" s="60"/>
      <c r="HC221" s="60"/>
      <c r="HD221" s="60"/>
      <c r="HE221" s="60"/>
      <c r="HF221" s="60"/>
      <c r="HG221" s="60"/>
      <c r="HH221" s="60"/>
      <c r="HI221" s="60"/>
      <c r="HJ221" s="60"/>
      <c r="HK221" s="60"/>
      <c r="HL221" s="60"/>
      <c r="HM221" s="60"/>
      <c r="HN221" s="60"/>
      <c r="HO221" s="60"/>
      <c r="HP221" s="60"/>
      <c r="HQ221" s="60"/>
      <c r="HR221" s="60"/>
      <c r="HS221" s="60"/>
      <c r="HT221" s="60"/>
      <c r="HU221" s="60"/>
      <c r="HV221" s="60"/>
      <c r="HW221" s="60"/>
      <c r="HX221" s="60"/>
      <c r="HY221" s="60"/>
      <c r="HZ221" s="60"/>
      <c r="IA221" s="60"/>
      <c r="IB221" s="60"/>
      <c r="IC221" s="60"/>
      <c r="ID221" s="60"/>
      <c r="IE221" s="60"/>
      <c r="IF221" s="60"/>
      <c r="IG221" s="60"/>
      <c r="IH221" s="60"/>
      <c r="II221" s="60"/>
      <c r="IJ221" s="60"/>
      <c r="IK221" s="60"/>
      <c r="IL221" s="60"/>
      <c r="IM221" s="60"/>
      <c r="IN221" s="60"/>
      <c r="IO221" s="60"/>
      <c r="IP221" s="60"/>
      <c r="IQ221" s="60"/>
      <c r="IR221" s="60"/>
      <c r="IS221" s="60"/>
      <c r="IT221" s="60"/>
    </row>
    <row r="222" spans="1:254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60"/>
      <c r="GF222" s="60"/>
      <c r="GG222" s="60"/>
      <c r="GH222" s="60"/>
      <c r="GI222" s="60"/>
      <c r="GJ222" s="60"/>
      <c r="GK222" s="60"/>
      <c r="GL222" s="60"/>
      <c r="GM222" s="60"/>
      <c r="GN222" s="60"/>
      <c r="GO222" s="60"/>
      <c r="GP222" s="60"/>
      <c r="GQ222" s="60"/>
      <c r="GR222" s="60"/>
      <c r="GS222" s="60"/>
      <c r="GT222" s="60"/>
      <c r="GU222" s="60"/>
      <c r="GV222" s="60"/>
      <c r="GW222" s="60"/>
      <c r="GX222" s="60"/>
      <c r="GY222" s="60"/>
      <c r="GZ222" s="60"/>
      <c r="HA222" s="60"/>
      <c r="HB222" s="60"/>
      <c r="HC222" s="60"/>
      <c r="HD222" s="60"/>
      <c r="HE222" s="60"/>
      <c r="HF222" s="60"/>
      <c r="HG222" s="60"/>
      <c r="HH222" s="60"/>
      <c r="HI222" s="60"/>
      <c r="HJ222" s="60"/>
      <c r="HK222" s="60"/>
      <c r="HL222" s="60"/>
      <c r="HM222" s="60"/>
      <c r="HN222" s="60"/>
      <c r="HO222" s="60"/>
      <c r="HP222" s="60"/>
      <c r="HQ222" s="60"/>
      <c r="HR222" s="60"/>
      <c r="HS222" s="60"/>
      <c r="HT222" s="60"/>
      <c r="HU222" s="60"/>
      <c r="HV222" s="60"/>
      <c r="HW222" s="60"/>
      <c r="HX222" s="60"/>
      <c r="HY222" s="60"/>
      <c r="HZ222" s="60"/>
      <c r="IA222" s="60"/>
      <c r="IB222" s="60"/>
      <c r="IC222" s="60"/>
      <c r="ID222" s="60"/>
      <c r="IE222" s="60"/>
      <c r="IF222" s="60"/>
      <c r="IG222" s="60"/>
      <c r="IH222" s="60"/>
      <c r="II222" s="60"/>
      <c r="IJ222" s="60"/>
      <c r="IK222" s="60"/>
      <c r="IL222" s="60"/>
      <c r="IM222" s="60"/>
      <c r="IN222" s="60"/>
      <c r="IO222" s="60"/>
      <c r="IP222" s="60"/>
      <c r="IQ222" s="60"/>
      <c r="IR222" s="60"/>
      <c r="IS222" s="60"/>
      <c r="IT222" s="60"/>
    </row>
    <row r="223" spans="1:254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60"/>
      <c r="GF223" s="60"/>
      <c r="GG223" s="60"/>
      <c r="GH223" s="60"/>
      <c r="GI223" s="60"/>
      <c r="GJ223" s="60"/>
      <c r="GK223" s="60"/>
      <c r="GL223" s="60"/>
      <c r="GM223" s="60"/>
      <c r="GN223" s="60"/>
      <c r="GO223" s="60"/>
      <c r="GP223" s="60"/>
      <c r="GQ223" s="60"/>
      <c r="GR223" s="60"/>
      <c r="GS223" s="60"/>
      <c r="GT223" s="60"/>
      <c r="GU223" s="60"/>
      <c r="GV223" s="60"/>
      <c r="GW223" s="60"/>
      <c r="GX223" s="60"/>
      <c r="GY223" s="60"/>
      <c r="GZ223" s="60"/>
      <c r="HA223" s="60"/>
      <c r="HB223" s="60"/>
      <c r="HC223" s="60"/>
      <c r="HD223" s="60"/>
      <c r="HE223" s="60"/>
      <c r="HF223" s="60"/>
      <c r="HG223" s="60"/>
      <c r="HH223" s="60"/>
      <c r="HI223" s="60"/>
      <c r="HJ223" s="60"/>
      <c r="HK223" s="60"/>
      <c r="HL223" s="60"/>
      <c r="HM223" s="60"/>
      <c r="HN223" s="60"/>
      <c r="HO223" s="60"/>
      <c r="HP223" s="60"/>
      <c r="HQ223" s="60"/>
      <c r="HR223" s="60"/>
      <c r="HS223" s="60"/>
      <c r="HT223" s="60"/>
      <c r="HU223" s="60"/>
      <c r="HV223" s="60"/>
      <c r="HW223" s="60"/>
      <c r="HX223" s="60"/>
      <c r="HY223" s="60"/>
      <c r="HZ223" s="60"/>
      <c r="IA223" s="60"/>
      <c r="IB223" s="60"/>
      <c r="IC223" s="60"/>
      <c r="ID223" s="60"/>
      <c r="IE223" s="60"/>
      <c r="IF223" s="60"/>
      <c r="IG223" s="60"/>
      <c r="IH223" s="60"/>
      <c r="II223" s="60"/>
      <c r="IJ223" s="60"/>
      <c r="IK223" s="60"/>
      <c r="IL223" s="60"/>
      <c r="IM223" s="60"/>
      <c r="IN223" s="60"/>
      <c r="IO223" s="60"/>
      <c r="IP223" s="60"/>
      <c r="IQ223" s="60"/>
      <c r="IR223" s="60"/>
      <c r="IS223" s="60"/>
      <c r="IT223" s="60"/>
    </row>
    <row r="224" spans="1:254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60"/>
      <c r="GF224" s="60"/>
      <c r="GG224" s="60"/>
      <c r="GH224" s="60"/>
      <c r="GI224" s="60"/>
      <c r="GJ224" s="60"/>
      <c r="GK224" s="60"/>
      <c r="GL224" s="60"/>
      <c r="GM224" s="60"/>
      <c r="GN224" s="60"/>
      <c r="GO224" s="60"/>
      <c r="GP224" s="60"/>
      <c r="GQ224" s="60"/>
      <c r="GR224" s="60"/>
      <c r="GS224" s="60"/>
      <c r="GT224" s="60"/>
      <c r="GU224" s="60"/>
      <c r="GV224" s="60"/>
      <c r="GW224" s="60"/>
      <c r="GX224" s="60"/>
      <c r="GY224" s="60"/>
      <c r="GZ224" s="60"/>
      <c r="HA224" s="60"/>
      <c r="HB224" s="60"/>
      <c r="HC224" s="60"/>
      <c r="HD224" s="60"/>
      <c r="HE224" s="60"/>
      <c r="HF224" s="60"/>
      <c r="HG224" s="60"/>
      <c r="HH224" s="60"/>
      <c r="HI224" s="60"/>
      <c r="HJ224" s="60"/>
      <c r="HK224" s="60"/>
      <c r="HL224" s="60"/>
      <c r="HM224" s="60"/>
      <c r="HN224" s="60"/>
      <c r="HO224" s="60"/>
      <c r="HP224" s="60"/>
      <c r="HQ224" s="60"/>
      <c r="HR224" s="60"/>
      <c r="HS224" s="60"/>
      <c r="HT224" s="60"/>
      <c r="HU224" s="60"/>
      <c r="HV224" s="60"/>
      <c r="HW224" s="60"/>
      <c r="HX224" s="60"/>
      <c r="HY224" s="60"/>
      <c r="HZ224" s="60"/>
      <c r="IA224" s="60"/>
      <c r="IB224" s="60"/>
      <c r="IC224" s="60"/>
      <c r="ID224" s="60"/>
      <c r="IE224" s="60"/>
      <c r="IF224" s="60"/>
      <c r="IG224" s="60"/>
      <c r="IH224" s="60"/>
      <c r="II224" s="60"/>
      <c r="IJ224" s="60"/>
      <c r="IK224" s="60"/>
      <c r="IL224" s="60"/>
      <c r="IM224" s="60"/>
      <c r="IN224" s="60"/>
      <c r="IO224" s="60"/>
      <c r="IP224" s="60"/>
      <c r="IQ224" s="60"/>
      <c r="IR224" s="60"/>
      <c r="IS224" s="60"/>
      <c r="IT224" s="60"/>
    </row>
    <row r="225" spans="1:254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60"/>
      <c r="GF225" s="60"/>
      <c r="GG225" s="60"/>
      <c r="GH225" s="60"/>
      <c r="GI225" s="60"/>
      <c r="GJ225" s="60"/>
      <c r="GK225" s="60"/>
      <c r="GL225" s="60"/>
      <c r="GM225" s="60"/>
      <c r="GN225" s="60"/>
      <c r="GO225" s="60"/>
      <c r="GP225" s="60"/>
      <c r="GQ225" s="60"/>
      <c r="GR225" s="60"/>
      <c r="GS225" s="60"/>
      <c r="GT225" s="60"/>
      <c r="GU225" s="60"/>
      <c r="GV225" s="60"/>
      <c r="GW225" s="60"/>
      <c r="GX225" s="60"/>
      <c r="GY225" s="60"/>
      <c r="GZ225" s="60"/>
      <c r="HA225" s="60"/>
      <c r="HB225" s="60"/>
      <c r="HC225" s="60"/>
      <c r="HD225" s="60"/>
      <c r="HE225" s="60"/>
      <c r="HF225" s="60"/>
      <c r="HG225" s="60"/>
      <c r="HH225" s="60"/>
      <c r="HI225" s="60"/>
      <c r="HJ225" s="60"/>
      <c r="HK225" s="60"/>
      <c r="HL225" s="60"/>
      <c r="HM225" s="60"/>
      <c r="HN225" s="60"/>
      <c r="HO225" s="60"/>
      <c r="HP225" s="60"/>
      <c r="HQ225" s="60"/>
      <c r="HR225" s="60"/>
      <c r="HS225" s="60"/>
      <c r="HT225" s="60"/>
      <c r="HU225" s="60"/>
      <c r="HV225" s="60"/>
      <c r="HW225" s="60"/>
      <c r="HX225" s="60"/>
      <c r="HY225" s="60"/>
      <c r="HZ225" s="60"/>
      <c r="IA225" s="60"/>
      <c r="IB225" s="60"/>
      <c r="IC225" s="60"/>
      <c r="ID225" s="60"/>
      <c r="IE225" s="60"/>
      <c r="IF225" s="60"/>
      <c r="IG225" s="60"/>
      <c r="IH225" s="60"/>
      <c r="II225" s="60"/>
      <c r="IJ225" s="60"/>
      <c r="IK225" s="60"/>
      <c r="IL225" s="60"/>
      <c r="IM225" s="60"/>
      <c r="IN225" s="60"/>
      <c r="IO225" s="60"/>
      <c r="IP225" s="60"/>
      <c r="IQ225" s="60"/>
      <c r="IR225" s="60"/>
      <c r="IS225" s="60"/>
      <c r="IT225" s="60"/>
    </row>
    <row r="226" spans="1:254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  <c r="FH226" s="60"/>
      <c r="FI226" s="60"/>
      <c r="FJ226" s="60"/>
      <c r="FK226" s="60"/>
      <c r="FL226" s="60"/>
      <c r="FM226" s="60"/>
      <c r="FN226" s="60"/>
      <c r="FO226" s="60"/>
      <c r="FP226" s="60"/>
      <c r="FQ226" s="60"/>
      <c r="FR226" s="60"/>
      <c r="FS226" s="60"/>
      <c r="FT226" s="60"/>
      <c r="FU226" s="60"/>
      <c r="FV226" s="60"/>
      <c r="FW226" s="60"/>
      <c r="FX226" s="60"/>
      <c r="FY226" s="60"/>
      <c r="FZ226" s="60"/>
      <c r="GA226" s="60"/>
      <c r="GB226" s="60"/>
      <c r="GC226" s="60"/>
      <c r="GD226" s="60"/>
      <c r="GE226" s="60"/>
      <c r="GF226" s="60"/>
      <c r="GG226" s="60"/>
      <c r="GH226" s="60"/>
      <c r="GI226" s="60"/>
      <c r="GJ226" s="60"/>
      <c r="GK226" s="60"/>
      <c r="GL226" s="60"/>
      <c r="GM226" s="60"/>
      <c r="GN226" s="60"/>
      <c r="GO226" s="60"/>
      <c r="GP226" s="60"/>
      <c r="GQ226" s="60"/>
      <c r="GR226" s="60"/>
      <c r="GS226" s="60"/>
      <c r="GT226" s="60"/>
      <c r="GU226" s="60"/>
      <c r="GV226" s="60"/>
      <c r="GW226" s="60"/>
      <c r="GX226" s="60"/>
      <c r="GY226" s="60"/>
      <c r="GZ226" s="60"/>
      <c r="HA226" s="60"/>
      <c r="HB226" s="60"/>
      <c r="HC226" s="60"/>
      <c r="HD226" s="60"/>
      <c r="HE226" s="60"/>
      <c r="HF226" s="60"/>
      <c r="HG226" s="60"/>
      <c r="HH226" s="60"/>
      <c r="HI226" s="60"/>
      <c r="HJ226" s="60"/>
      <c r="HK226" s="60"/>
      <c r="HL226" s="60"/>
      <c r="HM226" s="60"/>
      <c r="HN226" s="60"/>
      <c r="HO226" s="60"/>
      <c r="HP226" s="60"/>
      <c r="HQ226" s="60"/>
      <c r="HR226" s="60"/>
      <c r="HS226" s="60"/>
      <c r="HT226" s="60"/>
      <c r="HU226" s="60"/>
      <c r="HV226" s="60"/>
      <c r="HW226" s="60"/>
      <c r="HX226" s="60"/>
      <c r="HY226" s="60"/>
      <c r="HZ226" s="60"/>
      <c r="IA226" s="60"/>
      <c r="IB226" s="60"/>
      <c r="IC226" s="60"/>
      <c r="ID226" s="60"/>
      <c r="IE226" s="60"/>
      <c r="IF226" s="60"/>
      <c r="IG226" s="60"/>
      <c r="IH226" s="60"/>
      <c r="II226" s="60"/>
      <c r="IJ226" s="60"/>
      <c r="IK226" s="60"/>
      <c r="IL226" s="60"/>
      <c r="IM226" s="60"/>
      <c r="IN226" s="60"/>
      <c r="IO226" s="60"/>
      <c r="IP226" s="60"/>
      <c r="IQ226" s="60"/>
      <c r="IR226" s="60"/>
      <c r="IS226" s="60"/>
      <c r="IT226" s="60"/>
    </row>
    <row r="227" spans="1:254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  <c r="FH227" s="60"/>
      <c r="FI227" s="60"/>
      <c r="FJ227" s="60"/>
      <c r="FK227" s="60"/>
      <c r="FL227" s="60"/>
      <c r="FM227" s="60"/>
      <c r="FN227" s="60"/>
      <c r="FO227" s="60"/>
      <c r="FP227" s="60"/>
      <c r="FQ227" s="60"/>
      <c r="FR227" s="60"/>
      <c r="FS227" s="60"/>
      <c r="FT227" s="60"/>
      <c r="FU227" s="60"/>
      <c r="FV227" s="60"/>
      <c r="FW227" s="60"/>
      <c r="FX227" s="60"/>
      <c r="FY227" s="60"/>
      <c r="FZ227" s="60"/>
      <c r="GA227" s="60"/>
      <c r="GB227" s="60"/>
      <c r="GC227" s="60"/>
      <c r="GD227" s="60"/>
      <c r="GE227" s="60"/>
      <c r="GF227" s="60"/>
      <c r="GG227" s="60"/>
      <c r="GH227" s="60"/>
      <c r="GI227" s="60"/>
      <c r="GJ227" s="60"/>
      <c r="GK227" s="60"/>
      <c r="GL227" s="60"/>
      <c r="GM227" s="60"/>
      <c r="GN227" s="60"/>
      <c r="GO227" s="60"/>
      <c r="GP227" s="60"/>
      <c r="GQ227" s="60"/>
      <c r="GR227" s="60"/>
      <c r="GS227" s="60"/>
      <c r="GT227" s="60"/>
      <c r="GU227" s="60"/>
      <c r="GV227" s="60"/>
      <c r="GW227" s="60"/>
      <c r="GX227" s="60"/>
      <c r="GY227" s="60"/>
      <c r="GZ227" s="60"/>
      <c r="HA227" s="60"/>
      <c r="HB227" s="60"/>
      <c r="HC227" s="60"/>
      <c r="HD227" s="60"/>
      <c r="HE227" s="60"/>
      <c r="HF227" s="60"/>
      <c r="HG227" s="60"/>
      <c r="HH227" s="60"/>
      <c r="HI227" s="60"/>
      <c r="HJ227" s="60"/>
      <c r="HK227" s="60"/>
      <c r="HL227" s="60"/>
      <c r="HM227" s="60"/>
      <c r="HN227" s="60"/>
      <c r="HO227" s="60"/>
      <c r="HP227" s="60"/>
      <c r="HQ227" s="60"/>
      <c r="HR227" s="60"/>
      <c r="HS227" s="60"/>
      <c r="HT227" s="60"/>
      <c r="HU227" s="60"/>
      <c r="HV227" s="60"/>
      <c r="HW227" s="60"/>
      <c r="HX227" s="60"/>
      <c r="HY227" s="60"/>
      <c r="HZ227" s="60"/>
      <c r="IA227" s="60"/>
      <c r="IB227" s="60"/>
      <c r="IC227" s="60"/>
      <c r="ID227" s="60"/>
      <c r="IE227" s="60"/>
      <c r="IF227" s="60"/>
      <c r="IG227" s="60"/>
      <c r="IH227" s="60"/>
      <c r="II227" s="60"/>
      <c r="IJ227" s="60"/>
      <c r="IK227" s="60"/>
      <c r="IL227" s="60"/>
      <c r="IM227" s="60"/>
      <c r="IN227" s="60"/>
      <c r="IO227" s="60"/>
      <c r="IP227" s="60"/>
      <c r="IQ227" s="60"/>
      <c r="IR227" s="60"/>
      <c r="IS227" s="60"/>
      <c r="IT227" s="60"/>
    </row>
    <row r="228" spans="1:254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  <c r="DQ228" s="60"/>
      <c r="DR228" s="60"/>
      <c r="DS228" s="60"/>
      <c r="DT228" s="60"/>
      <c r="DU228" s="60"/>
      <c r="DV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60"/>
      <c r="EN228" s="60"/>
      <c r="EO228" s="60"/>
      <c r="EP228" s="60"/>
      <c r="EQ228" s="60"/>
      <c r="ER228" s="60"/>
      <c r="ES228" s="60"/>
      <c r="ET228" s="60"/>
      <c r="EU228" s="60"/>
      <c r="EV228" s="60"/>
      <c r="EW228" s="60"/>
      <c r="EX228" s="60"/>
      <c r="EY228" s="60"/>
      <c r="EZ228" s="60"/>
      <c r="FA228" s="60"/>
      <c r="FB228" s="60"/>
      <c r="FC228" s="60"/>
      <c r="FD228" s="60"/>
      <c r="FE228" s="60"/>
      <c r="FF228" s="60"/>
      <c r="FG228" s="60"/>
      <c r="FH228" s="60"/>
      <c r="FI228" s="60"/>
      <c r="FJ228" s="60"/>
      <c r="FK228" s="60"/>
      <c r="FL228" s="60"/>
      <c r="FM228" s="60"/>
      <c r="FN228" s="60"/>
      <c r="FO228" s="60"/>
      <c r="FP228" s="60"/>
      <c r="FQ228" s="60"/>
      <c r="FR228" s="60"/>
      <c r="FS228" s="60"/>
      <c r="FT228" s="60"/>
      <c r="FU228" s="60"/>
      <c r="FV228" s="60"/>
      <c r="FW228" s="60"/>
      <c r="FX228" s="60"/>
      <c r="FY228" s="60"/>
      <c r="FZ228" s="60"/>
      <c r="GA228" s="60"/>
      <c r="GB228" s="60"/>
      <c r="GC228" s="60"/>
      <c r="GD228" s="60"/>
      <c r="GE228" s="60"/>
      <c r="GF228" s="60"/>
      <c r="GG228" s="60"/>
      <c r="GH228" s="60"/>
      <c r="GI228" s="60"/>
      <c r="GJ228" s="60"/>
      <c r="GK228" s="60"/>
      <c r="GL228" s="60"/>
      <c r="GM228" s="60"/>
      <c r="GN228" s="60"/>
      <c r="GO228" s="60"/>
      <c r="GP228" s="60"/>
      <c r="GQ228" s="60"/>
      <c r="GR228" s="60"/>
      <c r="GS228" s="60"/>
      <c r="GT228" s="60"/>
      <c r="GU228" s="60"/>
      <c r="GV228" s="60"/>
      <c r="GW228" s="60"/>
      <c r="GX228" s="60"/>
      <c r="GY228" s="60"/>
      <c r="GZ228" s="60"/>
      <c r="HA228" s="60"/>
      <c r="HB228" s="60"/>
      <c r="HC228" s="60"/>
      <c r="HD228" s="60"/>
      <c r="HE228" s="60"/>
      <c r="HF228" s="60"/>
      <c r="HG228" s="60"/>
      <c r="HH228" s="60"/>
      <c r="HI228" s="60"/>
      <c r="HJ228" s="60"/>
      <c r="HK228" s="60"/>
      <c r="HL228" s="60"/>
      <c r="HM228" s="60"/>
      <c r="HN228" s="60"/>
      <c r="HO228" s="60"/>
      <c r="HP228" s="60"/>
      <c r="HQ228" s="60"/>
      <c r="HR228" s="60"/>
      <c r="HS228" s="60"/>
      <c r="HT228" s="60"/>
      <c r="HU228" s="60"/>
      <c r="HV228" s="60"/>
      <c r="HW228" s="60"/>
      <c r="HX228" s="60"/>
      <c r="HY228" s="60"/>
      <c r="HZ228" s="60"/>
      <c r="IA228" s="60"/>
      <c r="IB228" s="60"/>
      <c r="IC228" s="60"/>
      <c r="ID228" s="60"/>
      <c r="IE228" s="60"/>
      <c r="IF228" s="60"/>
      <c r="IG228" s="60"/>
      <c r="IH228" s="60"/>
      <c r="II228" s="60"/>
      <c r="IJ228" s="60"/>
      <c r="IK228" s="60"/>
      <c r="IL228" s="60"/>
      <c r="IM228" s="60"/>
      <c r="IN228" s="60"/>
      <c r="IO228" s="60"/>
      <c r="IP228" s="60"/>
      <c r="IQ228" s="60"/>
      <c r="IR228" s="60"/>
      <c r="IS228" s="60"/>
      <c r="IT228" s="60"/>
    </row>
    <row r="229" spans="1:254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  <c r="DQ229" s="60"/>
      <c r="DR229" s="60"/>
      <c r="DS229" s="60"/>
      <c r="DT229" s="60"/>
      <c r="DU229" s="60"/>
      <c r="DV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60"/>
      <c r="EN229" s="60"/>
      <c r="EO229" s="60"/>
      <c r="EP229" s="60"/>
      <c r="EQ229" s="60"/>
      <c r="ER229" s="60"/>
      <c r="ES229" s="60"/>
      <c r="ET229" s="60"/>
      <c r="EU229" s="60"/>
      <c r="EV229" s="60"/>
      <c r="EW229" s="60"/>
      <c r="EX229" s="60"/>
      <c r="EY229" s="60"/>
      <c r="EZ229" s="60"/>
      <c r="FA229" s="60"/>
      <c r="FB229" s="60"/>
      <c r="FC229" s="60"/>
      <c r="FD229" s="60"/>
      <c r="FE229" s="60"/>
      <c r="FF229" s="60"/>
      <c r="FG229" s="60"/>
      <c r="FH229" s="60"/>
      <c r="FI229" s="60"/>
      <c r="FJ229" s="60"/>
      <c r="FK229" s="60"/>
      <c r="FL229" s="60"/>
      <c r="FM229" s="60"/>
      <c r="FN229" s="60"/>
      <c r="FO229" s="60"/>
      <c r="FP229" s="60"/>
      <c r="FQ229" s="60"/>
      <c r="FR229" s="60"/>
      <c r="FS229" s="60"/>
      <c r="FT229" s="60"/>
      <c r="FU229" s="60"/>
      <c r="FV229" s="60"/>
      <c r="FW229" s="60"/>
      <c r="FX229" s="60"/>
      <c r="FY229" s="60"/>
      <c r="FZ229" s="60"/>
      <c r="GA229" s="60"/>
      <c r="GB229" s="60"/>
      <c r="GC229" s="60"/>
      <c r="GD229" s="60"/>
      <c r="GE229" s="60"/>
      <c r="GF229" s="60"/>
      <c r="GG229" s="60"/>
      <c r="GH229" s="60"/>
      <c r="GI229" s="60"/>
      <c r="GJ229" s="60"/>
      <c r="GK229" s="60"/>
      <c r="GL229" s="60"/>
      <c r="GM229" s="60"/>
      <c r="GN229" s="60"/>
      <c r="GO229" s="60"/>
      <c r="GP229" s="60"/>
      <c r="GQ229" s="60"/>
      <c r="GR229" s="60"/>
      <c r="GS229" s="60"/>
      <c r="GT229" s="60"/>
      <c r="GU229" s="60"/>
      <c r="GV229" s="60"/>
      <c r="GW229" s="60"/>
      <c r="GX229" s="60"/>
      <c r="GY229" s="60"/>
      <c r="GZ229" s="60"/>
      <c r="HA229" s="60"/>
      <c r="HB229" s="60"/>
      <c r="HC229" s="60"/>
      <c r="HD229" s="60"/>
      <c r="HE229" s="60"/>
      <c r="HF229" s="60"/>
      <c r="HG229" s="60"/>
      <c r="HH229" s="60"/>
      <c r="HI229" s="60"/>
      <c r="HJ229" s="60"/>
      <c r="HK229" s="60"/>
      <c r="HL229" s="60"/>
      <c r="HM229" s="60"/>
      <c r="HN229" s="60"/>
      <c r="HO229" s="60"/>
      <c r="HP229" s="60"/>
      <c r="HQ229" s="60"/>
      <c r="HR229" s="60"/>
      <c r="HS229" s="60"/>
      <c r="HT229" s="60"/>
      <c r="HU229" s="60"/>
      <c r="HV229" s="60"/>
      <c r="HW229" s="60"/>
      <c r="HX229" s="60"/>
      <c r="HY229" s="60"/>
      <c r="HZ229" s="60"/>
      <c r="IA229" s="60"/>
      <c r="IB229" s="60"/>
      <c r="IC229" s="60"/>
      <c r="ID229" s="60"/>
      <c r="IE229" s="60"/>
      <c r="IF229" s="60"/>
      <c r="IG229" s="60"/>
      <c r="IH229" s="60"/>
      <c r="II229" s="60"/>
      <c r="IJ229" s="60"/>
      <c r="IK229" s="60"/>
      <c r="IL229" s="60"/>
      <c r="IM229" s="60"/>
      <c r="IN229" s="60"/>
      <c r="IO229" s="60"/>
      <c r="IP229" s="60"/>
      <c r="IQ229" s="60"/>
      <c r="IR229" s="60"/>
      <c r="IS229" s="60"/>
      <c r="IT229" s="60"/>
    </row>
    <row r="230" spans="1:254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  <c r="DQ230" s="60"/>
      <c r="DR230" s="60"/>
      <c r="DS230" s="60"/>
      <c r="DT230" s="60"/>
      <c r="DU230" s="60"/>
      <c r="DV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60"/>
      <c r="EN230" s="60"/>
      <c r="EO230" s="60"/>
      <c r="EP230" s="60"/>
      <c r="EQ230" s="60"/>
      <c r="ER230" s="60"/>
      <c r="ES230" s="60"/>
      <c r="ET230" s="60"/>
      <c r="EU230" s="60"/>
      <c r="EV230" s="60"/>
      <c r="EW230" s="60"/>
      <c r="EX230" s="60"/>
      <c r="EY230" s="60"/>
      <c r="EZ230" s="60"/>
      <c r="FA230" s="60"/>
      <c r="FB230" s="60"/>
      <c r="FC230" s="60"/>
      <c r="FD230" s="60"/>
      <c r="FE230" s="60"/>
      <c r="FF230" s="60"/>
      <c r="FG230" s="60"/>
      <c r="FH230" s="60"/>
      <c r="FI230" s="60"/>
      <c r="FJ230" s="60"/>
      <c r="FK230" s="60"/>
      <c r="FL230" s="60"/>
      <c r="FM230" s="60"/>
      <c r="FN230" s="60"/>
      <c r="FO230" s="60"/>
      <c r="FP230" s="60"/>
      <c r="FQ230" s="60"/>
      <c r="FR230" s="60"/>
      <c r="FS230" s="60"/>
      <c r="FT230" s="60"/>
      <c r="FU230" s="60"/>
      <c r="FV230" s="60"/>
      <c r="FW230" s="60"/>
      <c r="FX230" s="60"/>
      <c r="FY230" s="60"/>
      <c r="FZ230" s="60"/>
      <c r="GA230" s="60"/>
      <c r="GB230" s="60"/>
      <c r="GC230" s="60"/>
      <c r="GD230" s="60"/>
      <c r="GE230" s="60"/>
      <c r="GF230" s="60"/>
      <c r="GG230" s="60"/>
      <c r="GH230" s="60"/>
      <c r="GI230" s="60"/>
      <c r="GJ230" s="60"/>
      <c r="GK230" s="60"/>
      <c r="GL230" s="60"/>
      <c r="GM230" s="60"/>
      <c r="GN230" s="60"/>
      <c r="GO230" s="60"/>
      <c r="GP230" s="60"/>
      <c r="GQ230" s="60"/>
      <c r="GR230" s="60"/>
      <c r="GS230" s="60"/>
      <c r="GT230" s="60"/>
      <c r="GU230" s="60"/>
      <c r="GV230" s="60"/>
      <c r="GW230" s="60"/>
      <c r="GX230" s="60"/>
      <c r="GY230" s="60"/>
      <c r="GZ230" s="60"/>
      <c r="HA230" s="60"/>
      <c r="HB230" s="60"/>
      <c r="HC230" s="60"/>
      <c r="HD230" s="60"/>
      <c r="HE230" s="60"/>
      <c r="HF230" s="60"/>
      <c r="HG230" s="60"/>
      <c r="HH230" s="60"/>
      <c r="HI230" s="60"/>
      <c r="HJ230" s="60"/>
      <c r="HK230" s="60"/>
      <c r="HL230" s="60"/>
      <c r="HM230" s="60"/>
      <c r="HN230" s="60"/>
      <c r="HO230" s="60"/>
      <c r="HP230" s="60"/>
      <c r="HQ230" s="60"/>
      <c r="HR230" s="60"/>
      <c r="HS230" s="60"/>
      <c r="HT230" s="60"/>
      <c r="HU230" s="60"/>
      <c r="HV230" s="60"/>
      <c r="HW230" s="60"/>
      <c r="HX230" s="60"/>
      <c r="HY230" s="60"/>
      <c r="HZ230" s="60"/>
      <c r="IA230" s="60"/>
      <c r="IB230" s="60"/>
      <c r="IC230" s="60"/>
      <c r="ID230" s="60"/>
      <c r="IE230" s="60"/>
      <c r="IF230" s="60"/>
      <c r="IG230" s="60"/>
      <c r="IH230" s="60"/>
      <c r="II230" s="60"/>
      <c r="IJ230" s="60"/>
      <c r="IK230" s="60"/>
      <c r="IL230" s="60"/>
      <c r="IM230" s="60"/>
      <c r="IN230" s="60"/>
      <c r="IO230" s="60"/>
      <c r="IP230" s="60"/>
      <c r="IQ230" s="60"/>
      <c r="IR230" s="60"/>
      <c r="IS230" s="60"/>
      <c r="IT230" s="60"/>
    </row>
    <row r="231" spans="1:254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  <c r="DQ231" s="60"/>
      <c r="DR231" s="60"/>
      <c r="DS231" s="60"/>
      <c r="DT231" s="60"/>
      <c r="DU231" s="60"/>
      <c r="DV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60"/>
      <c r="EN231" s="60"/>
      <c r="EO231" s="60"/>
      <c r="EP231" s="60"/>
      <c r="EQ231" s="60"/>
      <c r="ER231" s="60"/>
      <c r="ES231" s="60"/>
      <c r="ET231" s="60"/>
      <c r="EU231" s="60"/>
      <c r="EV231" s="60"/>
      <c r="EW231" s="60"/>
      <c r="EX231" s="60"/>
      <c r="EY231" s="60"/>
      <c r="EZ231" s="60"/>
      <c r="FA231" s="60"/>
      <c r="FB231" s="60"/>
      <c r="FC231" s="60"/>
      <c r="FD231" s="60"/>
      <c r="FE231" s="60"/>
      <c r="FF231" s="60"/>
      <c r="FG231" s="60"/>
      <c r="FH231" s="60"/>
      <c r="FI231" s="60"/>
      <c r="FJ231" s="60"/>
      <c r="FK231" s="60"/>
      <c r="FL231" s="60"/>
      <c r="FM231" s="60"/>
      <c r="FN231" s="60"/>
      <c r="FO231" s="60"/>
      <c r="FP231" s="60"/>
      <c r="FQ231" s="60"/>
      <c r="FR231" s="60"/>
      <c r="FS231" s="60"/>
      <c r="FT231" s="60"/>
      <c r="FU231" s="60"/>
      <c r="FV231" s="60"/>
      <c r="FW231" s="60"/>
      <c r="FX231" s="60"/>
      <c r="FY231" s="60"/>
      <c r="FZ231" s="60"/>
      <c r="GA231" s="60"/>
      <c r="GB231" s="60"/>
      <c r="GC231" s="60"/>
      <c r="GD231" s="60"/>
      <c r="GE231" s="60"/>
      <c r="GF231" s="60"/>
      <c r="GG231" s="60"/>
      <c r="GH231" s="60"/>
      <c r="GI231" s="60"/>
      <c r="GJ231" s="60"/>
      <c r="GK231" s="60"/>
      <c r="GL231" s="60"/>
      <c r="GM231" s="60"/>
      <c r="GN231" s="60"/>
      <c r="GO231" s="60"/>
      <c r="GP231" s="60"/>
      <c r="GQ231" s="60"/>
      <c r="GR231" s="60"/>
      <c r="GS231" s="60"/>
      <c r="GT231" s="60"/>
      <c r="GU231" s="60"/>
      <c r="GV231" s="60"/>
      <c r="GW231" s="60"/>
      <c r="GX231" s="60"/>
      <c r="GY231" s="60"/>
      <c r="GZ231" s="60"/>
      <c r="HA231" s="60"/>
      <c r="HB231" s="60"/>
      <c r="HC231" s="60"/>
      <c r="HD231" s="60"/>
      <c r="HE231" s="60"/>
      <c r="HF231" s="60"/>
      <c r="HG231" s="60"/>
      <c r="HH231" s="60"/>
      <c r="HI231" s="60"/>
      <c r="HJ231" s="60"/>
      <c r="HK231" s="60"/>
      <c r="HL231" s="60"/>
      <c r="HM231" s="60"/>
      <c r="HN231" s="60"/>
      <c r="HO231" s="60"/>
      <c r="HP231" s="60"/>
      <c r="HQ231" s="60"/>
      <c r="HR231" s="60"/>
      <c r="HS231" s="60"/>
      <c r="HT231" s="60"/>
      <c r="HU231" s="60"/>
      <c r="HV231" s="60"/>
      <c r="HW231" s="60"/>
      <c r="HX231" s="60"/>
      <c r="HY231" s="60"/>
      <c r="HZ231" s="60"/>
      <c r="IA231" s="60"/>
      <c r="IB231" s="60"/>
      <c r="IC231" s="60"/>
      <c r="ID231" s="60"/>
      <c r="IE231" s="60"/>
      <c r="IF231" s="60"/>
      <c r="IG231" s="60"/>
      <c r="IH231" s="60"/>
      <c r="II231" s="60"/>
      <c r="IJ231" s="60"/>
      <c r="IK231" s="60"/>
      <c r="IL231" s="60"/>
      <c r="IM231" s="60"/>
      <c r="IN231" s="60"/>
      <c r="IO231" s="60"/>
      <c r="IP231" s="60"/>
      <c r="IQ231" s="60"/>
      <c r="IR231" s="60"/>
      <c r="IS231" s="60"/>
      <c r="IT231" s="60"/>
    </row>
    <row r="232" spans="1:254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  <c r="DQ232" s="60"/>
      <c r="DR232" s="60"/>
      <c r="DS232" s="60"/>
      <c r="DT232" s="60"/>
      <c r="DU232" s="60"/>
      <c r="DV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60"/>
      <c r="EN232" s="60"/>
      <c r="EO232" s="60"/>
      <c r="EP232" s="60"/>
      <c r="EQ232" s="60"/>
      <c r="ER232" s="60"/>
      <c r="ES232" s="60"/>
      <c r="ET232" s="60"/>
      <c r="EU232" s="60"/>
      <c r="EV232" s="60"/>
      <c r="EW232" s="60"/>
      <c r="EX232" s="60"/>
      <c r="EY232" s="60"/>
      <c r="EZ232" s="60"/>
      <c r="FA232" s="60"/>
      <c r="FB232" s="60"/>
      <c r="FC232" s="60"/>
      <c r="FD232" s="60"/>
      <c r="FE232" s="60"/>
      <c r="FF232" s="60"/>
      <c r="FG232" s="60"/>
      <c r="FH232" s="60"/>
      <c r="FI232" s="60"/>
      <c r="FJ232" s="60"/>
      <c r="FK232" s="60"/>
      <c r="FL232" s="60"/>
      <c r="FM232" s="60"/>
      <c r="FN232" s="60"/>
      <c r="FO232" s="60"/>
      <c r="FP232" s="60"/>
      <c r="FQ232" s="60"/>
      <c r="FR232" s="60"/>
      <c r="FS232" s="60"/>
      <c r="FT232" s="60"/>
      <c r="FU232" s="60"/>
      <c r="FV232" s="60"/>
      <c r="FW232" s="60"/>
      <c r="FX232" s="60"/>
      <c r="FY232" s="60"/>
      <c r="FZ232" s="60"/>
      <c r="GA232" s="60"/>
      <c r="GB232" s="60"/>
      <c r="GC232" s="60"/>
      <c r="GD232" s="60"/>
      <c r="GE232" s="60"/>
      <c r="GF232" s="60"/>
      <c r="GG232" s="60"/>
      <c r="GH232" s="60"/>
      <c r="GI232" s="60"/>
      <c r="GJ232" s="60"/>
      <c r="GK232" s="60"/>
      <c r="GL232" s="60"/>
      <c r="GM232" s="60"/>
      <c r="GN232" s="60"/>
      <c r="GO232" s="60"/>
      <c r="GP232" s="60"/>
      <c r="GQ232" s="60"/>
      <c r="GR232" s="60"/>
      <c r="GS232" s="60"/>
      <c r="GT232" s="60"/>
      <c r="GU232" s="60"/>
      <c r="GV232" s="60"/>
      <c r="GW232" s="60"/>
      <c r="GX232" s="60"/>
      <c r="GY232" s="60"/>
      <c r="GZ232" s="60"/>
      <c r="HA232" s="60"/>
      <c r="HB232" s="60"/>
      <c r="HC232" s="60"/>
      <c r="HD232" s="60"/>
      <c r="HE232" s="60"/>
      <c r="HF232" s="60"/>
      <c r="HG232" s="60"/>
      <c r="HH232" s="60"/>
      <c r="HI232" s="60"/>
      <c r="HJ232" s="60"/>
      <c r="HK232" s="60"/>
      <c r="HL232" s="60"/>
      <c r="HM232" s="60"/>
      <c r="HN232" s="60"/>
      <c r="HO232" s="60"/>
      <c r="HP232" s="60"/>
      <c r="HQ232" s="60"/>
      <c r="HR232" s="60"/>
      <c r="HS232" s="60"/>
      <c r="HT232" s="60"/>
      <c r="HU232" s="60"/>
      <c r="HV232" s="60"/>
      <c r="HW232" s="60"/>
      <c r="HX232" s="60"/>
      <c r="HY232" s="60"/>
      <c r="HZ232" s="60"/>
      <c r="IA232" s="60"/>
      <c r="IB232" s="60"/>
      <c r="IC232" s="60"/>
      <c r="ID232" s="60"/>
      <c r="IE232" s="60"/>
      <c r="IF232" s="60"/>
      <c r="IG232" s="60"/>
      <c r="IH232" s="60"/>
      <c r="II232" s="60"/>
      <c r="IJ232" s="60"/>
      <c r="IK232" s="60"/>
      <c r="IL232" s="60"/>
      <c r="IM232" s="60"/>
      <c r="IN232" s="60"/>
      <c r="IO232" s="60"/>
      <c r="IP232" s="60"/>
      <c r="IQ232" s="60"/>
      <c r="IR232" s="60"/>
      <c r="IS232" s="60"/>
      <c r="IT232" s="60"/>
    </row>
    <row r="233" spans="1:254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  <c r="DQ233" s="60"/>
      <c r="DR233" s="60"/>
      <c r="DS233" s="60"/>
      <c r="DT233" s="60"/>
      <c r="DU233" s="60"/>
      <c r="DV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60"/>
      <c r="EN233" s="60"/>
      <c r="EO233" s="60"/>
      <c r="EP233" s="60"/>
      <c r="EQ233" s="60"/>
      <c r="ER233" s="60"/>
      <c r="ES233" s="60"/>
      <c r="ET233" s="60"/>
      <c r="EU233" s="60"/>
      <c r="EV233" s="60"/>
      <c r="EW233" s="60"/>
      <c r="EX233" s="60"/>
      <c r="EY233" s="60"/>
      <c r="EZ233" s="60"/>
      <c r="FA233" s="60"/>
      <c r="FB233" s="60"/>
      <c r="FC233" s="60"/>
      <c r="FD233" s="60"/>
      <c r="FE233" s="60"/>
      <c r="FF233" s="60"/>
      <c r="FG233" s="60"/>
      <c r="FH233" s="60"/>
      <c r="FI233" s="60"/>
      <c r="FJ233" s="60"/>
      <c r="FK233" s="60"/>
      <c r="FL233" s="60"/>
      <c r="FM233" s="60"/>
      <c r="FN233" s="60"/>
      <c r="FO233" s="60"/>
      <c r="FP233" s="60"/>
      <c r="FQ233" s="60"/>
      <c r="FR233" s="60"/>
      <c r="FS233" s="60"/>
      <c r="FT233" s="60"/>
      <c r="FU233" s="60"/>
      <c r="FV233" s="60"/>
      <c r="FW233" s="60"/>
      <c r="FX233" s="60"/>
      <c r="FY233" s="60"/>
      <c r="FZ233" s="60"/>
      <c r="GA233" s="60"/>
      <c r="GB233" s="60"/>
      <c r="GC233" s="60"/>
      <c r="GD233" s="60"/>
      <c r="GE233" s="60"/>
      <c r="GF233" s="60"/>
      <c r="GG233" s="60"/>
      <c r="GH233" s="60"/>
      <c r="GI233" s="60"/>
      <c r="GJ233" s="60"/>
      <c r="GK233" s="60"/>
      <c r="GL233" s="60"/>
      <c r="GM233" s="60"/>
      <c r="GN233" s="60"/>
      <c r="GO233" s="60"/>
      <c r="GP233" s="60"/>
      <c r="GQ233" s="60"/>
      <c r="GR233" s="60"/>
      <c r="GS233" s="60"/>
      <c r="GT233" s="60"/>
      <c r="GU233" s="60"/>
      <c r="GV233" s="60"/>
      <c r="GW233" s="60"/>
      <c r="GX233" s="60"/>
      <c r="GY233" s="60"/>
      <c r="GZ233" s="60"/>
      <c r="HA233" s="60"/>
      <c r="HB233" s="60"/>
      <c r="HC233" s="60"/>
      <c r="HD233" s="60"/>
      <c r="HE233" s="60"/>
      <c r="HF233" s="60"/>
      <c r="HG233" s="60"/>
      <c r="HH233" s="60"/>
      <c r="HI233" s="60"/>
      <c r="HJ233" s="60"/>
      <c r="HK233" s="60"/>
      <c r="HL233" s="60"/>
      <c r="HM233" s="60"/>
      <c r="HN233" s="60"/>
      <c r="HO233" s="60"/>
      <c r="HP233" s="60"/>
      <c r="HQ233" s="60"/>
      <c r="HR233" s="60"/>
      <c r="HS233" s="60"/>
      <c r="HT233" s="60"/>
      <c r="HU233" s="60"/>
      <c r="HV233" s="60"/>
      <c r="HW233" s="60"/>
      <c r="HX233" s="60"/>
      <c r="HY233" s="60"/>
      <c r="HZ233" s="60"/>
      <c r="IA233" s="60"/>
      <c r="IB233" s="60"/>
      <c r="IC233" s="60"/>
      <c r="ID233" s="60"/>
      <c r="IE233" s="60"/>
      <c r="IF233" s="60"/>
      <c r="IG233" s="60"/>
      <c r="IH233" s="60"/>
      <c r="II233" s="60"/>
      <c r="IJ233" s="60"/>
      <c r="IK233" s="60"/>
      <c r="IL233" s="60"/>
      <c r="IM233" s="60"/>
      <c r="IN233" s="60"/>
      <c r="IO233" s="60"/>
      <c r="IP233" s="60"/>
      <c r="IQ233" s="60"/>
      <c r="IR233" s="60"/>
      <c r="IS233" s="60"/>
      <c r="IT233" s="60"/>
    </row>
    <row r="234" spans="1:254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  <c r="DQ234" s="60"/>
      <c r="DR234" s="60"/>
      <c r="DS234" s="60"/>
      <c r="DT234" s="60"/>
      <c r="DU234" s="60"/>
      <c r="DV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60"/>
      <c r="EN234" s="60"/>
      <c r="EO234" s="60"/>
      <c r="EP234" s="60"/>
      <c r="EQ234" s="60"/>
      <c r="ER234" s="60"/>
      <c r="ES234" s="60"/>
      <c r="ET234" s="60"/>
      <c r="EU234" s="60"/>
      <c r="EV234" s="60"/>
      <c r="EW234" s="60"/>
      <c r="EX234" s="60"/>
      <c r="EY234" s="60"/>
      <c r="EZ234" s="60"/>
      <c r="FA234" s="60"/>
      <c r="FB234" s="60"/>
      <c r="FC234" s="60"/>
      <c r="FD234" s="60"/>
      <c r="FE234" s="60"/>
      <c r="FF234" s="60"/>
      <c r="FG234" s="60"/>
      <c r="FH234" s="60"/>
      <c r="FI234" s="60"/>
      <c r="FJ234" s="60"/>
      <c r="FK234" s="60"/>
      <c r="FL234" s="60"/>
      <c r="FM234" s="60"/>
      <c r="FN234" s="60"/>
      <c r="FO234" s="60"/>
      <c r="FP234" s="60"/>
      <c r="FQ234" s="60"/>
      <c r="FR234" s="60"/>
      <c r="FS234" s="60"/>
      <c r="FT234" s="60"/>
      <c r="FU234" s="60"/>
      <c r="FV234" s="60"/>
      <c r="FW234" s="60"/>
      <c r="FX234" s="60"/>
      <c r="FY234" s="60"/>
      <c r="FZ234" s="60"/>
      <c r="GA234" s="60"/>
      <c r="GB234" s="60"/>
      <c r="GC234" s="60"/>
      <c r="GD234" s="60"/>
      <c r="GE234" s="60"/>
      <c r="GF234" s="60"/>
      <c r="GG234" s="60"/>
      <c r="GH234" s="60"/>
      <c r="GI234" s="60"/>
      <c r="GJ234" s="60"/>
      <c r="GK234" s="60"/>
      <c r="GL234" s="60"/>
      <c r="GM234" s="60"/>
      <c r="GN234" s="60"/>
      <c r="GO234" s="60"/>
      <c r="GP234" s="60"/>
      <c r="GQ234" s="60"/>
      <c r="GR234" s="60"/>
      <c r="GS234" s="60"/>
      <c r="GT234" s="60"/>
      <c r="GU234" s="60"/>
      <c r="GV234" s="60"/>
      <c r="GW234" s="60"/>
      <c r="GX234" s="60"/>
      <c r="GY234" s="60"/>
      <c r="GZ234" s="60"/>
      <c r="HA234" s="60"/>
      <c r="HB234" s="60"/>
      <c r="HC234" s="60"/>
      <c r="HD234" s="60"/>
      <c r="HE234" s="60"/>
      <c r="HF234" s="60"/>
      <c r="HG234" s="60"/>
      <c r="HH234" s="60"/>
      <c r="HI234" s="60"/>
      <c r="HJ234" s="60"/>
      <c r="HK234" s="60"/>
      <c r="HL234" s="60"/>
      <c r="HM234" s="60"/>
      <c r="HN234" s="60"/>
      <c r="HO234" s="60"/>
      <c r="HP234" s="60"/>
      <c r="HQ234" s="60"/>
      <c r="HR234" s="60"/>
      <c r="HS234" s="60"/>
      <c r="HT234" s="60"/>
      <c r="HU234" s="60"/>
      <c r="HV234" s="60"/>
      <c r="HW234" s="60"/>
      <c r="HX234" s="60"/>
      <c r="HY234" s="60"/>
      <c r="HZ234" s="60"/>
      <c r="IA234" s="60"/>
      <c r="IB234" s="60"/>
      <c r="IC234" s="60"/>
      <c r="ID234" s="60"/>
      <c r="IE234" s="60"/>
      <c r="IF234" s="60"/>
      <c r="IG234" s="60"/>
      <c r="IH234" s="60"/>
      <c r="II234" s="60"/>
      <c r="IJ234" s="60"/>
      <c r="IK234" s="60"/>
      <c r="IL234" s="60"/>
      <c r="IM234" s="60"/>
      <c r="IN234" s="60"/>
      <c r="IO234" s="60"/>
      <c r="IP234" s="60"/>
      <c r="IQ234" s="60"/>
      <c r="IR234" s="60"/>
      <c r="IS234" s="60"/>
      <c r="IT234" s="60"/>
    </row>
    <row r="235" spans="1:254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  <c r="DQ235" s="60"/>
      <c r="DR235" s="60"/>
      <c r="DS235" s="60"/>
      <c r="DT235" s="60"/>
      <c r="DU235" s="60"/>
      <c r="DV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M235" s="60"/>
      <c r="EN235" s="60"/>
      <c r="EO235" s="60"/>
      <c r="EP235" s="60"/>
      <c r="EQ235" s="60"/>
      <c r="ER235" s="60"/>
      <c r="ES235" s="60"/>
      <c r="ET235" s="60"/>
      <c r="EU235" s="60"/>
      <c r="EV235" s="60"/>
      <c r="EW235" s="60"/>
      <c r="EX235" s="60"/>
      <c r="EY235" s="60"/>
      <c r="EZ235" s="60"/>
      <c r="FA235" s="60"/>
      <c r="FB235" s="60"/>
      <c r="FC235" s="60"/>
      <c r="FD235" s="60"/>
      <c r="FE235" s="60"/>
      <c r="FF235" s="60"/>
      <c r="FG235" s="60"/>
      <c r="FH235" s="60"/>
      <c r="FI235" s="60"/>
      <c r="FJ235" s="60"/>
      <c r="FK235" s="60"/>
      <c r="FL235" s="60"/>
      <c r="FM235" s="60"/>
      <c r="FN235" s="60"/>
      <c r="FO235" s="60"/>
      <c r="FP235" s="60"/>
      <c r="FQ235" s="60"/>
      <c r="FR235" s="60"/>
      <c r="FS235" s="60"/>
      <c r="FT235" s="60"/>
      <c r="FU235" s="60"/>
      <c r="FV235" s="60"/>
      <c r="FW235" s="60"/>
      <c r="FX235" s="60"/>
      <c r="FY235" s="60"/>
      <c r="FZ235" s="60"/>
      <c r="GA235" s="60"/>
      <c r="GB235" s="60"/>
      <c r="GC235" s="60"/>
      <c r="GD235" s="60"/>
      <c r="GE235" s="60"/>
      <c r="GF235" s="60"/>
      <c r="GG235" s="60"/>
      <c r="GH235" s="60"/>
      <c r="GI235" s="60"/>
      <c r="GJ235" s="60"/>
      <c r="GK235" s="60"/>
      <c r="GL235" s="60"/>
      <c r="GM235" s="60"/>
      <c r="GN235" s="60"/>
      <c r="GO235" s="60"/>
      <c r="GP235" s="60"/>
      <c r="GQ235" s="60"/>
      <c r="GR235" s="60"/>
      <c r="GS235" s="60"/>
      <c r="GT235" s="60"/>
      <c r="GU235" s="60"/>
      <c r="GV235" s="60"/>
      <c r="GW235" s="60"/>
      <c r="GX235" s="60"/>
      <c r="GY235" s="60"/>
      <c r="GZ235" s="60"/>
      <c r="HA235" s="60"/>
      <c r="HB235" s="60"/>
      <c r="HC235" s="60"/>
      <c r="HD235" s="60"/>
      <c r="HE235" s="60"/>
      <c r="HF235" s="60"/>
      <c r="HG235" s="60"/>
      <c r="HH235" s="60"/>
      <c r="HI235" s="60"/>
      <c r="HJ235" s="60"/>
      <c r="HK235" s="60"/>
      <c r="HL235" s="60"/>
      <c r="HM235" s="60"/>
      <c r="HN235" s="60"/>
      <c r="HO235" s="60"/>
      <c r="HP235" s="60"/>
      <c r="HQ235" s="60"/>
      <c r="HR235" s="60"/>
      <c r="HS235" s="60"/>
      <c r="HT235" s="60"/>
      <c r="HU235" s="60"/>
      <c r="HV235" s="60"/>
      <c r="HW235" s="60"/>
      <c r="HX235" s="60"/>
      <c r="HY235" s="60"/>
      <c r="HZ235" s="60"/>
      <c r="IA235" s="60"/>
      <c r="IB235" s="60"/>
      <c r="IC235" s="60"/>
      <c r="ID235" s="60"/>
      <c r="IE235" s="60"/>
      <c r="IF235" s="60"/>
      <c r="IG235" s="60"/>
      <c r="IH235" s="60"/>
      <c r="II235" s="60"/>
      <c r="IJ235" s="60"/>
      <c r="IK235" s="60"/>
      <c r="IL235" s="60"/>
      <c r="IM235" s="60"/>
      <c r="IN235" s="60"/>
      <c r="IO235" s="60"/>
      <c r="IP235" s="60"/>
      <c r="IQ235" s="60"/>
      <c r="IR235" s="60"/>
      <c r="IS235" s="60"/>
      <c r="IT235" s="60"/>
    </row>
    <row r="236" spans="1:254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  <c r="DQ236" s="60"/>
      <c r="DR236" s="60"/>
      <c r="DS236" s="60"/>
      <c r="DT236" s="60"/>
      <c r="DU236" s="60"/>
      <c r="DV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M236" s="60"/>
      <c r="EN236" s="60"/>
      <c r="EO236" s="60"/>
      <c r="EP236" s="60"/>
      <c r="EQ236" s="60"/>
      <c r="ER236" s="60"/>
      <c r="ES236" s="60"/>
      <c r="ET236" s="60"/>
      <c r="EU236" s="60"/>
      <c r="EV236" s="60"/>
      <c r="EW236" s="60"/>
      <c r="EX236" s="60"/>
      <c r="EY236" s="60"/>
      <c r="EZ236" s="60"/>
      <c r="FA236" s="60"/>
      <c r="FB236" s="60"/>
      <c r="FC236" s="60"/>
      <c r="FD236" s="60"/>
      <c r="FE236" s="60"/>
      <c r="FF236" s="60"/>
      <c r="FG236" s="60"/>
      <c r="FH236" s="60"/>
      <c r="FI236" s="60"/>
      <c r="FJ236" s="60"/>
      <c r="FK236" s="60"/>
      <c r="FL236" s="60"/>
      <c r="FM236" s="60"/>
      <c r="FN236" s="60"/>
      <c r="FO236" s="60"/>
      <c r="FP236" s="60"/>
      <c r="FQ236" s="60"/>
      <c r="FR236" s="60"/>
      <c r="FS236" s="60"/>
      <c r="FT236" s="60"/>
      <c r="FU236" s="60"/>
      <c r="FV236" s="60"/>
      <c r="FW236" s="60"/>
      <c r="FX236" s="60"/>
      <c r="FY236" s="60"/>
      <c r="FZ236" s="60"/>
      <c r="GA236" s="60"/>
      <c r="GB236" s="60"/>
      <c r="GC236" s="60"/>
      <c r="GD236" s="60"/>
      <c r="GE236" s="60"/>
      <c r="GF236" s="60"/>
      <c r="GG236" s="60"/>
      <c r="GH236" s="60"/>
      <c r="GI236" s="60"/>
      <c r="GJ236" s="60"/>
      <c r="GK236" s="60"/>
      <c r="GL236" s="60"/>
      <c r="GM236" s="60"/>
      <c r="GN236" s="60"/>
      <c r="GO236" s="60"/>
      <c r="GP236" s="60"/>
      <c r="GQ236" s="60"/>
      <c r="GR236" s="60"/>
      <c r="GS236" s="60"/>
      <c r="GT236" s="60"/>
      <c r="GU236" s="60"/>
      <c r="GV236" s="60"/>
      <c r="GW236" s="60"/>
      <c r="GX236" s="60"/>
      <c r="GY236" s="60"/>
      <c r="GZ236" s="60"/>
      <c r="HA236" s="60"/>
      <c r="HB236" s="60"/>
      <c r="HC236" s="60"/>
      <c r="HD236" s="60"/>
      <c r="HE236" s="60"/>
      <c r="HF236" s="60"/>
      <c r="HG236" s="60"/>
      <c r="HH236" s="60"/>
      <c r="HI236" s="60"/>
      <c r="HJ236" s="60"/>
      <c r="HK236" s="60"/>
      <c r="HL236" s="60"/>
      <c r="HM236" s="60"/>
      <c r="HN236" s="60"/>
      <c r="HO236" s="60"/>
      <c r="HP236" s="60"/>
      <c r="HQ236" s="60"/>
      <c r="HR236" s="60"/>
      <c r="HS236" s="60"/>
      <c r="HT236" s="60"/>
      <c r="HU236" s="60"/>
      <c r="HV236" s="60"/>
      <c r="HW236" s="60"/>
      <c r="HX236" s="60"/>
      <c r="HY236" s="60"/>
      <c r="HZ236" s="60"/>
      <c r="IA236" s="60"/>
      <c r="IB236" s="60"/>
      <c r="IC236" s="60"/>
      <c r="ID236" s="60"/>
      <c r="IE236" s="60"/>
      <c r="IF236" s="60"/>
      <c r="IG236" s="60"/>
      <c r="IH236" s="60"/>
      <c r="II236" s="60"/>
      <c r="IJ236" s="60"/>
      <c r="IK236" s="60"/>
      <c r="IL236" s="60"/>
      <c r="IM236" s="60"/>
      <c r="IN236" s="60"/>
      <c r="IO236" s="60"/>
      <c r="IP236" s="60"/>
      <c r="IQ236" s="60"/>
      <c r="IR236" s="60"/>
      <c r="IS236" s="60"/>
      <c r="IT236" s="60"/>
    </row>
    <row r="237" spans="1:254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  <c r="DQ237" s="60"/>
      <c r="DR237" s="60"/>
      <c r="DS237" s="60"/>
      <c r="DT237" s="60"/>
      <c r="DU237" s="60"/>
      <c r="DV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M237" s="60"/>
      <c r="EN237" s="60"/>
      <c r="EO237" s="60"/>
      <c r="EP237" s="60"/>
      <c r="EQ237" s="60"/>
      <c r="ER237" s="60"/>
      <c r="ES237" s="60"/>
      <c r="ET237" s="60"/>
      <c r="EU237" s="60"/>
      <c r="EV237" s="60"/>
      <c r="EW237" s="60"/>
      <c r="EX237" s="60"/>
      <c r="EY237" s="60"/>
      <c r="EZ237" s="60"/>
      <c r="FA237" s="60"/>
      <c r="FB237" s="60"/>
      <c r="FC237" s="60"/>
      <c r="FD237" s="60"/>
      <c r="FE237" s="60"/>
      <c r="FF237" s="60"/>
      <c r="FG237" s="60"/>
      <c r="FH237" s="60"/>
      <c r="FI237" s="60"/>
      <c r="FJ237" s="60"/>
      <c r="FK237" s="60"/>
      <c r="FL237" s="60"/>
      <c r="FM237" s="60"/>
      <c r="FN237" s="60"/>
      <c r="FO237" s="60"/>
      <c r="FP237" s="60"/>
      <c r="FQ237" s="60"/>
      <c r="FR237" s="60"/>
      <c r="FS237" s="60"/>
      <c r="FT237" s="60"/>
      <c r="FU237" s="60"/>
      <c r="FV237" s="60"/>
      <c r="FW237" s="60"/>
      <c r="FX237" s="60"/>
      <c r="FY237" s="60"/>
      <c r="FZ237" s="60"/>
      <c r="GA237" s="60"/>
      <c r="GB237" s="60"/>
      <c r="GC237" s="60"/>
      <c r="GD237" s="60"/>
      <c r="GE237" s="60"/>
      <c r="GF237" s="60"/>
      <c r="GG237" s="60"/>
      <c r="GH237" s="60"/>
      <c r="GI237" s="60"/>
      <c r="GJ237" s="60"/>
      <c r="GK237" s="60"/>
      <c r="GL237" s="60"/>
      <c r="GM237" s="60"/>
      <c r="GN237" s="60"/>
      <c r="GO237" s="60"/>
      <c r="GP237" s="60"/>
      <c r="GQ237" s="60"/>
      <c r="GR237" s="60"/>
      <c r="GS237" s="60"/>
      <c r="GT237" s="60"/>
      <c r="GU237" s="60"/>
      <c r="GV237" s="60"/>
      <c r="GW237" s="60"/>
      <c r="GX237" s="60"/>
      <c r="GY237" s="60"/>
      <c r="GZ237" s="60"/>
      <c r="HA237" s="60"/>
      <c r="HB237" s="60"/>
      <c r="HC237" s="60"/>
      <c r="HD237" s="60"/>
      <c r="HE237" s="60"/>
      <c r="HF237" s="60"/>
      <c r="HG237" s="60"/>
      <c r="HH237" s="60"/>
      <c r="HI237" s="60"/>
      <c r="HJ237" s="60"/>
      <c r="HK237" s="60"/>
      <c r="HL237" s="60"/>
      <c r="HM237" s="60"/>
      <c r="HN237" s="60"/>
      <c r="HO237" s="60"/>
      <c r="HP237" s="60"/>
      <c r="HQ237" s="60"/>
      <c r="HR237" s="60"/>
      <c r="HS237" s="60"/>
      <c r="HT237" s="60"/>
      <c r="HU237" s="60"/>
      <c r="HV237" s="60"/>
      <c r="HW237" s="60"/>
      <c r="HX237" s="60"/>
      <c r="HY237" s="60"/>
      <c r="HZ237" s="60"/>
      <c r="IA237" s="60"/>
      <c r="IB237" s="60"/>
      <c r="IC237" s="60"/>
      <c r="ID237" s="60"/>
      <c r="IE237" s="60"/>
      <c r="IF237" s="60"/>
      <c r="IG237" s="60"/>
      <c r="IH237" s="60"/>
      <c r="II237" s="60"/>
      <c r="IJ237" s="60"/>
      <c r="IK237" s="60"/>
      <c r="IL237" s="60"/>
      <c r="IM237" s="60"/>
      <c r="IN237" s="60"/>
      <c r="IO237" s="60"/>
      <c r="IP237" s="60"/>
      <c r="IQ237" s="60"/>
      <c r="IR237" s="60"/>
      <c r="IS237" s="60"/>
      <c r="IT237" s="60"/>
    </row>
    <row r="238" spans="1:254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  <c r="DQ238" s="60"/>
      <c r="DR238" s="60"/>
      <c r="DS238" s="60"/>
      <c r="DT238" s="60"/>
      <c r="DU238" s="60"/>
      <c r="DV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60"/>
      <c r="EN238" s="60"/>
      <c r="EO238" s="60"/>
      <c r="EP238" s="60"/>
      <c r="EQ238" s="60"/>
      <c r="ER238" s="60"/>
      <c r="ES238" s="60"/>
      <c r="ET238" s="60"/>
      <c r="EU238" s="60"/>
      <c r="EV238" s="60"/>
      <c r="EW238" s="60"/>
      <c r="EX238" s="60"/>
      <c r="EY238" s="60"/>
      <c r="EZ238" s="60"/>
      <c r="FA238" s="60"/>
      <c r="FB238" s="60"/>
      <c r="FC238" s="60"/>
      <c r="FD238" s="60"/>
      <c r="FE238" s="60"/>
      <c r="FF238" s="60"/>
      <c r="FG238" s="60"/>
      <c r="FH238" s="60"/>
      <c r="FI238" s="60"/>
      <c r="FJ238" s="60"/>
      <c r="FK238" s="60"/>
      <c r="FL238" s="60"/>
      <c r="FM238" s="60"/>
      <c r="FN238" s="60"/>
      <c r="FO238" s="60"/>
      <c r="FP238" s="60"/>
      <c r="FQ238" s="60"/>
      <c r="FR238" s="60"/>
      <c r="FS238" s="60"/>
      <c r="FT238" s="60"/>
      <c r="FU238" s="60"/>
      <c r="FV238" s="60"/>
      <c r="FW238" s="60"/>
      <c r="FX238" s="60"/>
      <c r="FY238" s="60"/>
      <c r="FZ238" s="60"/>
      <c r="GA238" s="60"/>
      <c r="GB238" s="60"/>
      <c r="GC238" s="60"/>
      <c r="GD238" s="60"/>
      <c r="GE238" s="60"/>
      <c r="GF238" s="60"/>
      <c r="GG238" s="60"/>
      <c r="GH238" s="60"/>
      <c r="GI238" s="60"/>
      <c r="GJ238" s="60"/>
      <c r="GK238" s="60"/>
      <c r="GL238" s="60"/>
      <c r="GM238" s="60"/>
      <c r="GN238" s="60"/>
      <c r="GO238" s="60"/>
      <c r="GP238" s="60"/>
      <c r="GQ238" s="60"/>
      <c r="GR238" s="60"/>
      <c r="GS238" s="60"/>
      <c r="GT238" s="60"/>
      <c r="GU238" s="60"/>
      <c r="GV238" s="60"/>
      <c r="GW238" s="60"/>
      <c r="GX238" s="60"/>
      <c r="GY238" s="60"/>
      <c r="GZ238" s="60"/>
      <c r="HA238" s="60"/>
      <c r="HB238" s="60"/>
      <c r="HC238" s="60"/>
      <c r="HD238" s="60"/>
      <c r="HE238" s="60"/>
      <c r="HF238" s="60"/>
      <c r="HG238" s="60"/>
      <c r="HH238" s="60"/>
      <c r="HI238" s="60"/>
      <c r="HJ238" s="60"/>
      <c r="HK238" s="60"/>
      <c r="HL238" s="60"/>
      <c r="HM238" s="60"/>
      <c r="HN238" s="60"/>
      <c r="HO238" s="60"/>
      <c r="HP238" s="60"/>
      <c r="HQ238" s="60"/>
      <c r="HR238" s="60"/>
      <c r="HS238" s="60"/>
      <c r="HT238" s="60"/>
      <c r="HU238" s="60"/>
      <c r="HV238" s="60"/>
      <c r="HW238" s="60"/>
      <c r="HX238" s="60"/>
      <c r="HY238" s="60"/>
      <c r="HZ238" s="60"/>
      <c r="IA238" s="60"/>
      <c r="IB238" s="60"/>
      <c r="IC238" s="60"/>
      <c r="ID238" s="60"/>
      <c r="IE238" s="60"/>
      <c r="IF238" s="60"/>
      <c r="IG238" s="60"/>
      <c r="IH238" s="60"/>
      <c r="II238" s="60"/>
      <c r="IJ238" s="60"/>
      <c r="IK238" s="60"/>
      <c r="IL238" s="60"/>
      <c r="IM238" s="60"/>
      <c r="IN238" s="60"/>
      <c r="IO238" s="60"/>
      <c r="IP238" s="60"/>
      <c r="IQ238" s="60"/>
      <c r="IR238" s="60"/>
      <c r="IS238" s="60"/>
      <c r="IT238" s="60"/>
    </row>
    <row r="239" spans="1:254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  <c r="DQ239" s="60"/>
      <c r="DR239" s="60"/>
      <c r="DS239" s="60"/>
      <c r="DT239" s="60"/>
      <c r="DU239" s="60"/>
      <c r="DV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M239" s="60"/>
      <c r="EN239" s="60"/>
      <c r="EO239" s="60"/>
      <c r="EP239" s="60"/>
      <c r="EQ239" s="60"/>
      <c r="ER239" s="60"/>
      <c r="ES239" s="60"/>
      <c r="ET239" s="60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  <c r="FH239" s="60"/>
      <c r="FI239" s="60"/>
      <c r="FJ239" s="60"/>
      <c r="FK239" s="60"/>
      <c r="FL239" s="60"/>
      <c r="FM239" s="60"/>
      <c r="FN239" s="60"/>
      <c r="FO239" s="60"/>
      <c r="FP239" s="60"/>
      <c r="FQ239" s="60"/>
      <c r="FR239" s="60"/>
      <c r="FS239" s="60"/>
      <c r="FT239" s="60"/>
      <c r="FU239" s="60"/>
      <c r="FV239" s="60"/>
      <c r="FW239" s="60"/>
      <c r="FX239" s="60"/>
      <c r="FY239" s="60"/>
      <c r="FZ239" s="60"/>
      <c r="GA239" s="60"/>
      <c r="GB239" s="60"/>
      <c r="GC239" s="60"/>
      <c r="GD239" s="60"/>
      <c r="GE239" s="60"/>
      <c r="GF239" s="60"/>
      <c r="GG239" s="60"/>
      <c r="GH239" s="60"/>
      <c r="GI239" s="60"/>
      <c r="GJ239" s="60"/>
      <c r="GK239" s="60"/>
      <c r="GL239" s="60"/>
      <c r="GM239" s="60"/>
      <c r="GN239" s="60"/>
      <c r="GO239" s="60"/>
      <c r="GP239" s="60"/>
      <c r="GQ239" s="60"/>
      <c r="GR239" s="60"/>
      <c r="GS239" s="60"/>
      <c r="GT239" s="60"/>
      <c r="GU239" s="60"/>
      <c r="GV239" s="60"/>
      <c r="GW239" s="60"/>
      <c r="GX239" s="60"/>
      <c r="GY239" s="60"/>
      <c r="GZ239" s="60"/>
      <c r="HA239" s="60"/>
      <c r="HB239" s="60"/>
      <c r="HC239" s="60"/>
      <c r="HD239" s="60"/>
      <c r="HE239" s="60"/>
      <c r="HF239" s="60"/>
      <c r="HG239" s="60"/>
      <c r="HH239" s="60"/>
      <c r="HI239" s="60"/>
      <c r="HJ239" s="60"/>
      <c r="HK239" s="60"/>
      <c r="HL239" s="60"/>
      <c r="HM239" s="60"/>
      <c r="HN239" s="60"/>
      <c r="HO239" s="60"/>
      <c r="HP239" s="60"/>
      <c r="HQ239" s="60"/>
      <c r="HR239" s="60"/>
      <c r="HS239" s="60"/>
      <c r="HT239" s="60"/>
      <c r="HU239" s="60"/>
      <c r="HV239" s="60"/>
      <c r="HW239" s="60"/>
      <c r="HX239" s="60"/>
      <c r="HY239" s="60"/>
      <c r="HZ239" s="60"/>
      <c r="IA239" s="60"/>
      <c r="IB239" s="60"/>
      <c r="IC239" s="60"/>
      <c r="ID239" s="60"/>
      <c r="IE239" s="60"/>
      <c r="IF239" s="60"/>
      <c r="IG239" s="60"/>
      <c r="IH239" s="60"/>
      <c r="II239" s="60"/>
      <c r="IJ239" s="60"/>
      <c r="IK239" s="60"/>
      <c r="IL239" s="60"/>
      <c r="IM239" s="60"/>
      <c r="IN239" s="60"/>
      <c r="IO239" s="60"/>
      <c r="IP239" s="60"/>
      <c r="IQ239" s="60"/>
      <c r="IR239" s="60"/>
      <c r="IS239" s="60"/>
      <c r="IT239" s="60"/>
    </row>
    <row r="240" spans="1:254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  <c r="DQ240" s="60"/>
      <c r="DR240" s="60"/>
      <c r="DS240" s="60"/>
      <c r="DT240" s="60"/>
      <c r="DU240" s="60"/>
      <c r="DV240" s="60"/>
      <c r="DW240" s="60"/>
      <c r="DX240" s="60"/>
      <c r="DY240" s="60"/>
      <c r="DZ240" s="60"/>
      <c r="EA240" s="60"/>
      <c r="EB240" s="60"/>
      <c r="EC240" s="60"/>
      <c r="ED240" s="60"/>
      <c r="EE240" s="60"/>
      <c r="EF240" s="60"/>
      <c r="EG240" s="60"/>
      <c r="EH240" s="60"/>
      <c r="EI240" s="60"/>
      <c r="EJ240" s="60"/>
      <c r="EK240" s="60"/>
      <c r="EL240" s="60"/>
      <c r="EM240" s="60"/>
      <c r="EN240" s="60"/>
      <c r="EO240" s="60"/>
      <c r="EP240" s="60"/>
      <c r="EQ240" s="60"/>
      <c r="ER240" s="60"/>
      <c r="ES240" s="60"/>
      <c r="ET240" s="60"/>
      <c r="EU240" s="60"/>
      <c r="EV240" s="60"/>
      <c r="EW240" s="60"/>
      <c r="EX240" s="60"/>
      <c r="EY240" s="60"/>
      <c r="EZ240" s="60"/>
      <c r="FA240" s="60"/>
      <c r="FB240" s="60"/>
      <c r="FC240" s="60"/>
      <c r="FD240" s="60"/>
      <c r="FE240" s="60"/>
      <c r="FF240" s="60"/>
      <c r="FG240" s="60"/>
      <c r="FH240" s="60"/>
      <c r="FI240" s="60"/>
      <c r="FJ240" s="60"/>
      <c r="FK240" s="60"/>
      <c r="FL240" s="60"/>
      <c r="FM240" s="60"/>
      <c r="FN240" s="60"/>
      <c r="FO240" s="60"/>
      <c r="FP240" s="60"/>
      <c r="FQ240" s="60"/>
      <c r="FR240" s="60"/>
      <c r="FS240" s="60"/>
      <c r="FT240" s="60"/>
      <c r="FU240" s="60"/>
      <c r="FV240" s="60"/>
      <c r="FW240" s="60"/>
      <c r="FX240" s="60"/>
      <c r="FY240" s="60"/>
      <c r="FZ240" s="60"/>
      <c r="GA240" s="60"/>
      <c r="GB240" s="60"/>
      <c r="GC240" s="60"/>
      <c r="GD240" s="60"/>
      <c r="GE240" s="60"/>
      <c r="GF240" s="60"/>
      <c r="GG240" s="60"/>
      <c r="GH240" s="60"/>
      <c r="GI240" s="60"/>
      <c r="GJ240" s="60"/>
      <c r="GK240" s="60"/>
      <c r="GL240" s="60"/>
      <c r="GM240" s="60"/>
      <c r="GN240" s="60"/>
      <c r="GO240" s="60"/>
      <c r="GP240" s="60"/>
      <c r="GQ240" s="60"/>
      <c r="GR240" s="60"/>
      <c r="GS240" s="60"/>
      <c r="GT240" s="60"/>
      <c r="GU240" s="60"/>
      <c r="GV240" s="60"/>
      <c r="GW240" s="60"/>
      <c r="GX240" s="60"/>
      <c r="GY240" s="60"/>
      <c r="GZ240" s="60"/>
      <c r="HA240" s="60"/>
      <c r="HB240" s="60"/>
      <c r="HC240" s="60"/>
      <c r="HD240" s="60"/>
      <c r="HE240" s="60"/>
      <c r="HF240" s="60"/>
      <c r="HG240" s="60"/>
      <c r="HH240" s="60"/>
      <c r="HI240" s="60"/>
      <c r="HJ240" s="60"/>
      <c r="HK240" s="60"/>
      <c r="HL240" s="60"/>
      <c r="HM240" s="60"/>
      <c r="HN240" s="60"/>
      <c r="HO240" s="60"/>
      <c r="HP240" s="60"/>
      <c r="HQ240" s="60"/>
      <c r="HR240" s="60"/>
      <c r="HS240" s="60"/>
      <c r="HT240" s="60"/>
      <c r="HU240" s="60"/>
      <c r="HV240" s="60"/>
      <c r="HW240" s="60"/>
      <c r="HX240" s="60"/>
      <c r="HY240" s="60"/>
      <c r="HZ240" s="60"/>
      <c r="IA240" s="60"/>
      <c r="IB240" s="60"/>
      <c r="IC240" s="60"/>
      <c r="ID240" s="60"/>
      <c r="IE240" s="60"/>
      <c r="IF240" s="60"/>
      <c r="IG240" s="60"/>
      <c r="IH240" s="60"/>
      <c r="II240" s="60"/>
      <c r="IJ240" s="60"/>
      <c r="IK240" s="60"/>
      <c r="IL240" s="60"/>
      <c r="IM240" s="60"/>
      <c r="IN240" s="60"/>
      <c r="IO240" s="60"/>
      <c r="IP240" s="60"/>
      <c r="IQ240" s="60"/>
      <c r="IR240" s="60"/>
      <c r="IS240" s="60"/>
      <c r="IT240" s="60"/>
    </row>
    <row r="241" spans="1:254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  <c r="DQ241" s="60"/>
      <c r="DR241" s="60"/>
      <c r="DS241" s="60"/>
      <c r="DT241" s="60"/>
      <c r="DU241" s="60"/>
      <c r="DV241" s="60"/>
      <c r="DW241" s="60"/>
      <c r="DX241" s="60"/>
      <c r="DY241" s="60"/>
      <c r="DZ241" s="60"/>
      <c r="EA241" s="60"/>
      <c r="EB241" s="60"/>
      <c r="EC241" s="60"/>
      <c r="ED241" s="60"/>
      <c r="EE241" s="60"/>
      <c r="EF241" s="60"/>
      <c r="EG241" s="60"/>
      <c r="EH241" s="60"/>
      <c r="EI241" s="60"/>
      <c r="EJ241" s="60"/>
      <c r="EK241" s="60"/>
      <c r="EL241" s="60"/>
      <c r="EM241" s="60"/>
      <c r="EN241" s="60"/>
      <c r="EO241" s="60"/>
      <c r="EP241" s="60"/>
      <c r="EQ241" s="60"/>
      <c r="ER241" s="60"/>
      <c r="ES241" s="60"/>
      <c r="ET241" s="60"/>
      <c r="EU241" s="60"/>
      <c r="EV241" s="60"/>
      <c r="EW241" s="60"/>
      <c r="EX241" s="60"/>
      <c r="EY241" s="60"/>
      <c r="EZ241" s="60"/>
      <c r="FA241" s="60"/>
      <c r="FB241" s="60"/>
      <c r="FC241" s="60"/>
      <c r="FD241" s="60"/>
      <c r="FE241" s="60"/>
      <c r="FF241" s="60"/>
      <c r="FG241" s="60"/>
      <c r="FH241" s="60"/>
      <c r="FI241" s="60"/>
      <c r="FJ241" s="60"/>
      <c r="FK241" s="60"/>
      <c r="FL241" s="60"/>
      <c r="FM241" s="60"/>
      <c r="FN241" s="60"/>
      <c r="FO241" s="60"/>
      <c r="FP241" s="60"/>
      <c r="FQ241" s="60"/>
      <c r="FR241" s="60"/>
      <c r="FS241" s="60"/>
      <c r="FT241" s="60"/>
      <c r="FU241" s="60"/>
      <c r="FV241" s="60"/>
      <c r="FW241" s="60"/>
      <c r="FX241" s="60"/>
      <c r="FY241" s="60"/>
      <c r="FZ241" s="60"/>
      <c r="GA241" s="60"/>
      <c r="GB241" s="60"/>
      <c r="GC241" s="60"/>
      <c r="GD241" s="60"/>
      <c r="GE241" s="60"/>
      <c r="GF241" s="60"/>
      <c r="GG241" s="60"/>
      <c r="GH241" s="60"/>
      <c r="GI241" s="60"/>
      <c r="GJ241" s="60"/>
      <c r="GK241" s="60"/>
      <c r="GL241" s="60"/>
      <c r="GM241" s="60"/>
      <c r="GN241" s="60"/>
      <c r="GO241" s="60"/>
      <c r="GP241" s="60"/>
      <c r="GQ241" s="60"/>
      <c r="GR241" s="60"/>
      <c r="GS241" s="60"/>
      <c r="GT241" s="60"/>
      <c r="GU241" s="60"/>
      <c r="GV241" s="60"/>
      <c r="GW241" s="60"/>
      <c r="GX241" s="60"/>
      <c r="GY241" s="60"/>
      <c r="GZ241" s="60"/>
      <c r="HA241" s="60"/>
      <c r="HB241" s="60"/>
      <c r="HC241" s="60"/>
      <c r="HD241" s="60"/>
      <c r="HE241" s="60"/>
      <c r="HF241" s="60"/>
      <c r="HG241" s="60"/>
      <c r="HH241" s="60"/>
      <c r="HI241" s="60"/>
      <c r="HJ241" s="60"/>
      <c r="HK241" s="60"/>
      <c r="HL241" s="60"/>
      <c r="HM241" s="60"/>
      <c r="HN241" s="60"/>
      <c r="HO241" s="60"/>
      <c r="HP241" s="60"/>
      <c r="HQ241" s="60"/>
      <c r="HR241" s="60"/>
      <c r="HS241" s="60"/>
      <c r="HT241" s="60"/>
      <c r="HU241" s="60"/>
      <c r="HV241" s="60"/>
      <c r="HW241" s="60"/>
      <c r="HX241" s="60"/>
      <c r="HY241" s="60"/>
      <c r="HZ241" s="60"/>
      <c r="IA241" s="60"/>
      <c r="IB241" s="60"/>
      <c r="IC241" s="60"/>
      <c r="ID241" s="60"/>
      <c r="IE241" s="60"/>
      <c r="IF241" s="60"/>
      <c r="IG241" s="60"/>
      <c r="IH241" s="60"/>
      <c r="II241" s="60"/>
      <c r="IJ241" s="60"/>
      <c r="IK241" s="60"/>
      <c r="IL241" s="60"/>
      <c r="IM241" s="60"/>
      <c r="IN241" s="60"/>
      <c r="IO241" s="60"/>
      <c r="IP241" s="60"/>
      <c r="IQ241" s="60"/>
      <c r="IR241" s="60"/>
      <c r="IS241" s="60"/>
      <c r="IT241" s="60"/>
    </row>
    <row r="242" spans="1:254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  <c r="DQ242" s="60"/>
      <c r="DR242" s="60"/>
      <c r="DS242" s="60"/>
      <c r="DT242" s="60"/>
      <c r="DU242" s="60"/>
      <c r="DV242" s="60"/>
      <c r="DW242" s="60"/>
      <c r="DX242" s="60"/>
      <c r="DY242" s="60"/>
      <c r="DZ242" s="60"/>
      <c r="EA242" s="60"/>
      <c r="EB242" s="60"/>
      <c r="EC242" s="60"/>
      <c r="ED242" s="60"/>
      <c r="EE242" s="60"/>
      <c r="EF242" s="60"/>
      <c r="EG242" s="60"/>
      <c r="EH242" s="60"/>
      <c r="EI242" s="60"/>
      <c r="EJ242" s="60"/>
      <c r="EK242" s="60"/>
      <c r="EL242" s="60"/>
      <c r="EM242" s="60"/>
      <c r="EN242" s="60"/>
      <c r="EO242" s="60"/>
      <c r="EP242" s="60"/>
      <c r="EQ242" s="60"/>
      <c r="ER242" s="60"/>
      <c r="ES242" s="60"/>
      <c r="ET242" s="60"/>
      <c r="EU242" s="60"/>
      <c r="EV242" s="60"/>
      <c r="EW242" s="60"/>
      <c r="EX242" s="60"/>
      <c r="EY242" s="60"/>
      <c r="EZ242" s="60"/>
      <c r="FA242" s="60"/>
      <c r="FB242" s="60"/>
      <c r="FC242" s="60"/>
      <c r="FD242" s="60"/>
      <c r="FE242" s="60"/>
      <c r="FF242" s="60"/>
      <c r="FG242" s="60"/>
      <c r="FH242" s="60"/>
      <c r="FI242" s="60"/>
      <c r="FJ242" s="60"/>
      <c r="FK242" s="60"/>
      <c r="FL242" s="60"/>
      <c r="FM242" s="60"/>
      <c r="FN242" s="60"/>
      <c r="FO242" s="60"/>
      <c r="FP242" s="60"/>
      <c r="FQ242" s="60"/>
      <c r="FR242" s="60"/>
      <c r="FS242" s="60"/>
      <c r="FT242" s="60"/>
      <c r="FU242" s="60"/>
      <c r="FV242" s="60"/>
      <c r="FW242" s="60"/>
      <c r="FX242" s="60"/>
      <c r="FY242" s="60"/>
      <c r="FZ242" s="60"/>
      <c r="GA242" s="60"/>
      <c r="GB242" s="60"/>
      <c r="GC242" s="60"/>
      <c r="GD242" s="60"/>
      <c r="GE242" s="60"/>
      <c r="GF242" s="60"/>
      <c r="GG242" s="60"/>
      <c r="GH242" s="60"/>
      <c r="GI242" s="60"/>
      <c r="GJ242" s="60"/>
      <c r="GK242" s="60"/>
      <c r="GL242" s="60"/>
      <c r="GM242" s="60"/>
      <c r="GN242" s="60"/>
      <c r="GO242" s="60"/>
      <c r="GP242" s="60"/>
      <c r="GQ242" s="60"/>
      <c r="GR242" s="60"/>
      <c r="GS242" s="60"/>
      <c r="GT242" s="60"/>
      <c r="GU242" s="60"/>
      <c r="GV242" s="60"/>
      <c r="GW242" s="60"/>
      <c r="GX242" s="60"/>
      <c r="GY242" s="60"/>
      <c r="GZ242" s="60"/>
      <c r="HA242" s="60"/>
      <c r="HB242" s="60"/>
      <c r="HC242" s="60"/>
      <c r="HD242" s="60"/>
      <c r="HE242" s="60"/>
      <c r="HF242" s="60"/>
      <c r="HG242" s="60"/>
      <c r="HH242" s="60"/>
      <c r="HI242" s="60"/>
      <c r="HJ242" s="60"/>
      <c r="HK242" s="60"/>
      <c r="HL242" s="60"/>
      <c r="HM242" s="60"/>
      <c r="HN242" s="60"/>
      <c r="HO242" s="60"/>
      <c r="HP242" s="60"/>
      <c r="HQ242" s="60"/>
      <c r="HR242" s="60"/>
      <c r="HS242" s="60"/>
      <c r="HT242" s="60"/>
      <c r="HU242" s="60"/>
      <c r="HV242" s="60"/>
      <c r="HW242" s="60"/>
      <c r="HX242" s="60"/>
      <c r="HY242" s="60"/>
      <c r="HZ242" s="60"/>
      <c r="IA242" s="60"/>
      <c r="IB242" s="60"/>
      <c r="IC242" s="60"/>
      <c r="ID242" s="60"/>
      <c r="IE242" s="60"/>
      <c r="IF242" s="60"/>
      <c r="IG242" s="60"/>
      <c r="IH242" s="60"/>
      <c r="II242" s="60"/>
      <c r="IJ242" s="60"/>
      <c r="IK242" s="60"/>
      <c r="IL242" s="60"/>
      <c r="IM242" s="60"/>
      <c r="IN242" s="60"/>
      <c r="IO242" s="60"/>
      <c r="IP242" s="60"/>
      <c r="IQ242" s="60"/>
      <c r="IR242" s="60"/>
      <c r="IS242" s="60"/>
      <c r="IT242" s="60"/>
    </row>
    <row r="243" spans="1:254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  <c r="DQ243" s="60"/>
      <c r="DR243" s="60"/>
      <c r="DS243" s="60"/>
      <c r="DT243" s="60"/>
      <c r="DU243" s="60"/>
      <c r="DV243" s="60"/>
      <c r="DW243" s="60"/>
      <c r="DX243" s="60"/>
      <c r="DY243" s="60"/>
      <c r="DZ243" s="60"/>
      <c r="EA243" s="60"/>
      <c r="EB243" s="60"/>
      <c r="EC243" s="60"/>
      <c r="ED243" s="60"/>
      <c r="EE243" s="60"/>
      <c r="EF243" s="60"/>
      <c r="EG243" s="60"/>
      <c r="EH243" s="60"/>
      <c r="EI243" s="60"/>
      <c r="EJ243" s="60"/>
      <c r="EK243" s="60"/>
      <c r="EL243" s="60"/>
      <c r="EM243" s="60"/>
      <c r="EN243" s="60"/>
      <c r="EO243" s="60"/>
      <c r="EP243" s="60"/>
      <c r="EQ243" s="60"/>
      <c r="ER243" s="60"/>
      <c r="ES243" s="60"/>
      <c r="ET243" s="60"/>
      <c r="EU243" s="60"/>
      <c r="EV243" s="60"/>
      <c r="EW243" s="60"/>
      <c r="EX243" s="60"/>
      <c r="EY243" s="60"/>
      <c r="EZ243" s="60"/>
      <c r="FA243" s="60"/>
      <c r="FB243" s="60"/>
      <c r="FC243" s="60"/>
      <c r="FD243" s="60"/>
      <c r="FE243" s="60"/>
      <c r="FF243" s="60"/>
      <c r="FG243" s="60"/>
      <c r="FH243" s="60"/>
      <c r="FI243" s="60"/>
      <c r="FJ243" s="60"/>
      <c r="FK243" s="60"/>
      <c r="FL243" s="60"/>
      <c r="FM243" s="60"/>
      <c r="FN243" s="60"/>
      <c r="FO243" s="60"/>
      <c r="FP243" s="60"/>
      <c r="FQ243" s="60"/>
      <c r="FR243" s="60"/>
      <c r="FS243" s="60"/>
      <c r="FT243" s="60"/>
      <c r="FU243" s="60"/>
      <c r="FV243" s="60"/>
      <c r="FW243" s="60"/>
      <c r="FX243" s="60"/>
      <c r="FY243" s="60"/>
      <c r="FZ243" s="60"/>
      <c r="GA243" s="60"/>
      <c r="GB243" s="60"/>
      <c r="GC243" s="60"/>
      <c r="GD243" s="60"/>
      <c r="GE243" s="60"/>
      <c r="GF243" s="60"/>
      <c r="GG243" s="60"/>
      <c r="GH243" s="60"/>
      <c r="GI243" s="60"/>
      <c r="GJ243" s="60"/>
      <c r="GK243" s="60"/>
      <c r="GL243" s="60"/>
      <c r="GM243" s="60"/>
      <c r="GN243" s="60"/>
      <c r="GO243" s="60"/>
      <c r="GP243" s="60"/>
      <c r="GQ243" s="60"/>
      <c r="GR243" s="60"/>
      <c r="GS243" s="60"/>
      <c r="GT243" s="60"/>
      <c r="GU243" s="60"/>
      <c r="GV243" s="60"/>
      <c r="GW243" s="60"/>
      <c r="GX243" s="60"/>
      <c r="GY243" s="60"/>
      <c r="GZ243" s="60"/>
      <c r="HA243" s="60"/>
      <c r="HB243" s="60"/>
      <c r="HC243" s="60"/>
      <c r="HD243" s="60"/>
      <c r="HE243" s="60"/>
      <c r="HF243" s="60"/>
      <c r="HG243" s="60"/>
      <c r="HH243" s="60"/>
      <c r="HI243" s="60"/>
      <c r="HJ243" s="60"/>
      <c r="HK243" s="60"/>
      <c r="HL243" s="60"/>
      <c r="HM243" s="60"/>
      <c r="HN243" s="60"/>
      <c r="HO243" s="60"/>
      <c r="HP243" s="60"/>
      <c r="HQ243" s="60"/>
      <c r="HR243" s="60"/>
      <c r="HS243" s="60"/>
      <c r="HT243" s="60"/>
      <c r="HU243" s="60"/>
      <c r="HV243" s="60"/>
      <c r="HW243" s="60"/>
      <c r="HX243" s="60"/>
      <c r="HY243" s="60"/>
      <c r="HZ243" s="60"/>
      <c r="IA243" s="60"/>
      <c r="IB243" s="60"/>
      <c r="IC243" s="60"/>
      <c r="ID243" s="60"/>
      <c r="IE243" s="60"/>
      <c r="IF243" s="60"/>
      <c r="IG243" s="60"/>
      <c r="IH243" s="60"/>
      <c r="II243" s="60"/>
      <c r="IJ243" s="60"/>
      <c r="IK243" s="60"/>
      <c r="IL243" s="60"/>
      <c r="IM243" s="60"/>
      <c r="IN243" s="60"/>
      <c r="IO243" s="60"/>
      <c r="IP243" s="60"/>
      <c r="IQ243" s="60"/>
      <c r="IR243" s="60"/>
      <c r="IS243" s="60"/>
      <c r="IT243" s="60"/>
    </row>
    <row r="244" spans="1:254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  <c r="DQ244" s="60"/>
      <c r="DR244" s="60"/>
      <c r="DS244" s="60"/>
      <c r="DT244" s="60"/>
      <c r="DU244" s="60"/>
      <c r="DV244" s="60"/>
      <c r="DW244" s="60"/>
      <c r="DX244" s="60"/>
      <c r="DY244" s="60"/>
      <c r="DZ244" s="60"/>
      <c r="EA244" s="60"/>
      <c r="EB244" s="60"/>
      <c r="EC244" s="60"/>
      <c r="ED244" s="60"/>
      <c r="EE244" s="60"/>
      <c r="EF244" s="60"/>
      <c r="EG244" s="60"/>
      <c r="EH244" s="60"/>
      <c r="EI244" s="60"/>
      <c r="EJ244" s="60"/>
      <c r="EK244" s="60"/>
      <c r="EL244" s="60"/>
      <c r="EM244" s="60"/>
      <c r="EN244" s="60"/>
      <c r="EO244" s="60"/>
      <c r="EP244" s="60"/>
      <c r="EQ244" s="60"/>
      <c r="ER244" s="60"/>
      <c r="ES244" s="60"/>
      <c r="ET244" s="60"/>
      <c r="EU244" s="60"/>
      <c r="EV244" s="60"/>
      <c r="EW244" s="60"/>
      <c r="EX244" s="60"/>
      <c r="EY244" s="60"/>
      <c r="EZ244" s="60"/>
      <c r="FA244" s="60"/>
      <c r="FB244" s="60"/>
      <c r="FC244" s="60"/>
      <c r="FD244" s="60"/>
      <c r="FE244" s="60"/>
      <c r="FF244" s="60"/>
      <c r="FG244" s="60"/>
      <c r="FH244" s="60"/>
      <c r="FI244" s="60"/>
      <c r="FJ244" s="60"/>
      <c r="FK244" s="60"/>
      <c r="FL244" s="60"/>
      <c r="FM244" s="60"/>
      <c r="FN244" s="60"/>
      <c r="FO244" s="60"/>
      <c r="FP244" s="60"/>
      <c r="FQ244" s="60"/>
      <c r="FR244" s="60"/>
      <c r="FS244" s="60"/>
      <c r="FT244" s="60"/>
      <c r="FU244" s="60"/>
      <c r="FV244" s="60"/>
      <c r="FW244" s="60"/>
      <c r="FX244" s="60"/>
      <c r="FY244" s="60"/>
      <c r="FZ244" s="60"/>
      <c r="GA244" s="60"/>
      <c r="GB244" s="60"/>
      <c r="GC244" s="60"/>
      <c r="GD244" s="60"/>
      <c r="GE244" s="60"/>
      <c r="GF244" s="60"/>
      <c r="GG244" s="60"/>
      <c r="GH244" s="60"/>
      <c r="GI244" s="60"/>
      <c r="GJ244" s="60"/>
      <c r="GK244" s="60"/>
      <c r="GL244" s="60"/>
      <c r="GM244" s="60"/>
      <c r="GN244" s="60"/>
      <c r="GO244" s="60"/>
      <c r="GP244" s="60"/>
      <c r="GQ244" s="60"/>
      <c r="GR244" s="60"/>
      <c r="GS244" s="60"/>
      <c r="GT244" s="60"/>
      <c r="GU244" s="60"/>
      <c r="GV244" s="60"/>
      <c r="GW244" s="60"/>
      <c r="GX244" s="60"/>
      <c r="GY244" s="60"/>
      <c r="GZ244" s="60"/>
      <c r="HA244" s="60"/>
      <c r="HB244" s="60"/>
      <c r="HC244" s="60"/>
      <c r="HD244" s="60"/>
      <c r="HE244" s="60"/>
      <c r="HF244" s="60"/>
      <c r="HG244" s="60"/>
      <c r="HH244" s="60"/>
      <c r="HI244" s="60"/>
      <c r="HJ244" s="60"/>
      <c r="HK244" s="60"/>
      <c r="HL244" s="60"/>
      <c r="HM244" s="60"/>
      <c r="HN244" s="60"/>
      <c r="HO244" s="60"/>
      <c r="HP244" s="60"/>
      <c r="HQ244" s="60"/>
      <c r="HR244" s="60"/>
      <c r="HS244" s="60"/>
      <c r="HT244" s="60"/>
      <c r="HU244" s="60"/>
      <c r="HV244" s="60"/>
      <c r="HW244" s="60"/>
      <c r="HX244" s="60"/>
      <c r="HY244" s="60"/>
      <c r="HZ244" s="60"/>
      <c r="IA244" s="60"/>
      <c r="IB244" s="60"/>
      <c r="IC244" s="60"/>
      <c r="ID244" s="60"/>
      <c r="IE244" s="60"/>
      <c r="IF244" s="60"/>
      <c r="IG244" s="60"/>
      <c r="IH244" s="60"/>
      <c r="II244" s="60"/>
      <c r="IJ244" s="60"/>
      <c r="IK244" s="60"/>
      <c r="IL244" s="60"/>
      <c r="IM244" s="60"/>
      <c r="IN244" s="60"/>
      <c r="IO244" s="60"/>
      <c r="IP244" s="60"/>
      <c r="IQ244" s="60"/>
      <c r="IR244" s="60"/>
      <c r="IS244" s="60"/>
      <c r="IT244" s="60"/>
    </row>
    <row r="245" spans="1:254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  <c r="DQ245" s="60"/>
      <c r="DR245" s="60"/>
      <c r="DS245" s="60"/>
      <c r="DT245" s="60"/>
      <c r="DU245" s="60"/>
      <c r="DV245" s="60"/>
      <c r="DW245" s="60"/>
      <c r="DX245" s="60"/>
      <c r="DY245" s="60"/>
      <c r="DZ245" s="60"/>
      <c r="EA245" s="60"/>
      <c r="EB245" s="60"/>
      <c r="EC245" s="60"/>
      <c r="ED245" s="60"/>
      <c r="EE245" s="60"/>
      <c r="EF245" s="60"/>
      <c r="EG245" s="60"/>
      <c r="EH245" s="60"/>
      <c r="EI245" s="60"/>
      <c r="EJ245" s="60"/>
      <c r="EK245" s="60"/>
      <c r="EL245" s="60"/>
      <c r="EM245" s="60"/>
      <c r="EN245" s="60"/>
      <c r="EO245" s="60"/>
      <c r="EP245" s="60"/>
      <c r="EQ245" s="60"/>
      <c r="ER245" s="60"/>
      <c r="ES245" s="60"/>
      <c r="ET245" s="60"/>
      <c r="EU245" s="60"/>
      <c r="EV245" s="60"/>
      <c r="EW245" s="60"/>
      <c r="EX245" s="60"/>
      <c r="EY245" s="60"/>
      <c r="EZ245" s="60"/>
      <c r="FA245" s="60"/>
      <c r="FB245" s="60"/>
      <c r="FC245" s="60"/>
      <c r="FD245" s="60"/>
      <c r="FE245" s="60"/>
      <c r="FF245" s="60"/>
      <c r="FG245" s="60"/>
      <c r="FH245" s="60"/>
      <c r="FI245" s="60"/>
      <c r="FJ245" s="60"/>
      <c r="FK245" s="60"/>
      <c r="FL245" s="60"/>
      <c r="FM245" s="60"/>
      <c r="FN245" s="60"/>
      <c r="FO245" s="60"/>
      <c r="FP245" s="60"/>
      <c r="FQ245" s="60"/>
      <c r="FR245" s="60"/>
      <c r="FS245" s="60"/>
      <c r="FT245" s="60"/>
      <c r="FU245" s="60"/>
      <c r="FV245" s="60"/>
      <c r="FW245" s="60"/>
      <c r="FX245" s="60"/>
      <c r="FY245" s="60"/>
      <c r="FZ245" s="60"/>
      <c r="GA245" s="60"/>
      <c r="GB245" s="60"/>
      <c r="GC245" s="60"/>
      <c r="GD245" s="60"/>
      <c r="GE245" s="60"/>
      <c r="GF245" s="60"/>
      <c r="GG245" s="60"/>
      <c r="GH245" s="60"/>
      <c r="GI245" s="60"/>
      <c r="GJ245" s="60"/>
      <c r="GK245" s="60"/>
      <c r="GL245" s="60"/>
      <c r="GM245" s="60"/>
      <c r="GN245" s="60"/>
      <c r="GO245" s="60"/>
      <c r="GP245" s="60"/>
      <c r="GQ245" s="60"/>
      <c r="GR245" s="60"/>
      <c r="GS245" s="60"/>
      <c r="GT245" s="60"/>
      <c r="GU245" s="60"/>
      <c r="GV245" s="60"/>
      <c r="GW245" s="60"/>
      <c r="GX245" s="60"/>
      <c r="GY245" s="60"/>
      <c r="GZ245" s="60"/>
      <c r="HA245" s="60"/>
      <c r="HB245" s="60"/>
      <c r="HC245" s="60"/>
      <c r="HD245" s="60"/>
      <c r="HE245" s="60"/>
      <c r="HF245" s="60"/>
      <c r="HG245" s="60"/>
      <c r="HH245" s="60"/>
      <c r="HI245" s="60"/>
      <c r="HJ245" s="60"/>
      <c r="HK245" s="60"/>
      <c r="HL245" s="60"/>
      <c r="HM245" s="60"/>
      <c r="HN245" s="60"/>
      <c r="HO245" s="60"/>
      <c r="HP245" s="60"/>
      <c r="HQ245" s="60"/>
      <c r="HR245" s="60"/>
      <c r="HS245" s="60"/>
      <c r="HT245" s="60"/>
      <c r="HU245" s="60"/>
      <c r="HV245" s="60"/>
      <c r="HW245" s="60"/>
      <c r="HX245" s="60"/>
      <c r="HY245" s="60"/>
      <c r="HZ245" s="60"/>
      <c r="IA245" s="60"/>
      <c r="IB245" s="60"/>
      <c r="IC245" s="60"/>
      <c r="ID245" s="60"/>
      <c r="IE245" s="60"/>
      <c r="IF245" s="60"/>
      <c r="IG245" s="60"/>
      <c r="IH245" s="60"/>
      <c r="II245" s="60"/>
      <c r="IJ245" s="60"/>
      <c r="IK245" s="60"/>
      <c r="IL245" s="60"/>
      <c r="IM245" s="60"/>
      <c r="IN245" s="60"/>
      <c r="IO245" s="60"/>
      <c r="IP245" s="60"/>
      <c r="IQ245" s="60"/>
      <c r="IR245" s="60"/>
      <c r="IS245" s="60"/>
      <c r="IT245" s="60"/>
    </row>
    <row r="246" spans="1:254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  <c r="DQ246" s="60"/>
      <c r="DR246" s="60"/>
      <c r="DS246" s="60"/>
      <c r="DT246" s="60"/>
      <c r="DU246" s="60"/>
      <c r="DV246" s="60"/>
      <c r="DW246" s="60"/>
      <c r="DX246" s="60"/>
      <c r="DY246" s="60"/>
      <c r="DZ246" s="60"/>
      <c r="EA246" s="60"/>
      <c r="EB246" s="60"/>
      <c r="EC246" s="60"/>
      <c r="ED246" s="60"/>
      <c r="EE246" s="60"/>
      <c r="EF246" s="60"/>
      <c r="EG246" s="60"/>
      <c r="EH246" s="60"/>
      <c r="EI246" s="60"/>
      <c r="EJ246" s="60"/>
      <c r="EK246" s="60"/>
      <c r="EL246" s="60"/>
      <c r="EM246" s="60"/>
      <c r="EN246" s="60"/>
      <c r="EO246" s="60"/>
      <c r="EP246" s="60"/>
      <c r="EQ246" s="60"/>
      <c r="ER246" s="60"/>
      <c r="ES246" s="60"/>
      <c r="ET246" s="60"/>
      <c r="EU246" s="60"/>
      <c r="EV246" s="60"/>
      <c r="EW246" s="60"/>
      <c r="EX246" s="60"/>
      <c r="EY246" s="60"/>
      <c r="EZ246" s="60"/>
      <c r="FA246" s="60"/>
      <c r="FB246" s="60"/>
      <c r="FC246" s="60"/>
      <c r="FD246" s="60"/>
      <c r="FE246" s="60"/>
      <c r="FF246" s="60"/>
      <c r="FG246" s="60"/>
      <c r="FH246" s="60"/>
      <c r="FI246" s="60"/>
      <c r="FJ246" s="60"/>
      <c r="FK246" s="60"/>
      <c r="FL246" s="60"/>
      <c r="FM246" s="60"/>
      <c r="FN246" s="60"/>
      <c r="FO246" s="60"/>
      <c r="FP246" s="60"/>
      <c r="FQ246" s="60"/>
      <c r="FR246" s="60"/>
      <c r="FS246" s="60"/>
      <c r="FT246" s="60"/>
      <c r="FU246" s="60"/>
      <c r="FV246" s="60"/>
      <c r="FW246" s="60"/>
      <c r="FX246" s="60"/>
      <c r="FY246" s="60"/>
      <c r="FZ246" s="60"/>
      <c r="GA246" s="60"/>
      <c r="GB246" s="60"/>
      <c r="GC246" s="60"/>
      <c r="GD246" s="60"/>
      <c r="GE246" s="60"/>
      <c r="GF246" s="60"/>
      <c r="GG246" s="60"/>
      <c r="GH246" s="60"/>
      <c r="GI246" s="60"/>
      <c r="GJ246" s="60"/>
      <c r="GK246" s="60"/>
      <c r="GL246" s="60"/>
      <c r="GM246" s="60"/>
      <c r="GN246" s="60"/>
      <c r="GO246" s="60"/>
      <c r="GP246" s="60"/>
      <c r="GQ246" s="60"/>
      <c r="GR246" s="60"/>
      <c r="GS246" s="60"/>
      <c r="GT246" s="60"/>
      <c r="GU246" s="60"/>
      <c r="GV246" s="60"/>
      <c r="GW246" s="60"/>
      <c r="GX246" s="60"/>
      <c r="GY246" s="60"/>
      <c r="GZ246" s="60"/>
      <c r="HA246" s="60"/>
      <c r="HB246" s="60"/>
      <c r="HC246" s="60"/>
      <c r="HD246" s="60"/>
      <c r="HE246" s="60"/>
      <c r="HF246" s="60"/>
      <c r="HG246" s="60"/>
      <c r="HH246" s="60"/>
      <c r="HI246" s="60"/>
      <c r="HJ246" s="60"/>
      <c r="HK246" s="60"/>
      <c r="HL246" s="60"/>
      <c r="HM246" s="60"/>
      <c r="HN246" s="60"/>
      <c r="HO246" s="60"/>
      <c r="HP246" s="60"/>
      <c r="HQ246" s="60"/>
      <c r="HR246" s="60"/>
      <c r="HS246" s="60"/>
      <c r="HT246" s="60"/>
      <c r="HU246" s="60"/>
      <c r="HV246" s="60"/>
      <c r="HW246" s="60"/>
      <c r="HX246" s="60"/>
      <c r="HY246" s="60"/>
      <c r="HZ246" s="60"/>
      <c r="IA246" s="60"/>
      <c r="IB246" s="60"/>
      <c r="IC246" s="60"/>
      <c r="ID246" s="60"/>
      <c r="IE246" s="60"/>
      <c r="IF246" s="60"/>
      <c r="IG246" s="60"/>
      <c r="IH246" s="60"/>
      <c r="II246" s="60"/>
      <c r="IJ246" s="60"/>
      <c r="IK246" s="60"/>
      <c r="IL246" s="60"/>
      <c r="IM246" s="60"/>
      <c r="IN246" s="60"/>
      <c r="IO246" s="60"/>
      <c r="IP246" s="60"/>
      <c r="IQ246" s="60"/>
      <c r="IR246" s="60"/>
      <c r="IS246" s="60"/>
      <c r="IT246" s="60"/>
    </row>
    <row r="247" spans="1:254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  <c r="DQ247" s="60"/>
      <c r="DR247" s="60"/>
      <c r="DS247" s="60"/>
      <c r="DT247" s="60"/>
      <c r="DU247" s="60"/>
      <c r="DV247" s="60"/>
      <c r="DW247" s="60"/>
      <c r="DX247" s="60"/>
      <c r="DY247" s="60"/>
      <c r="DZ247" s="60"/>
      <c r="EA247" s="60"/>
      <c r="EB247" s="60"/>
      <c r="EC247" s="60"/>
      <c r="ED247" s="60"/>
      <c r="EE247" s="60"/>
      <c r="EF247" s="60"/>
      <c r="EG247" s="60"/>
      <c r="EH247" s="60"/>
      <c r="EI247" s="60"/>
      <c r="EJ247" s="60"/>
      <c r="EK247" s="60"/>
      <c r="EL247" s="60"/>
      <c r="EM247" s="60"/>
      <c r="EN247" s="60"/>
      <c r="EO247" s="60"/>
      <c r="EP247" s="60"/>
      <c r="EQ247" s="60"/>
      <c r="ER247" s="60"/>
      <c r="ES247" s="60"/>
      <c r="ET247" s="60"/>
      <c r="EU247" s="60"/>
      <c r="EV247" s="60"/>
      <c r="EW247" s="60"/>
      <c r="EX247" s="60"/>
      <c r="EY247" s="60"/>
      <c r="EZ247" s="60"/>
      <c r="FA247" s="60"/>
      <c r="FB247" s="60"/>
      <c r="FC247" s="60"/>
      <c r="FD247" s="60"/>
      <c r="FE247" s="60"/>
      <c r="FF247" s="60"/>
      <c r="FG247" s="60"/>
      <c r="FH247" s="60"/>
      <c r="FI247" s="60"/>
      <c r="FJ247" s="60"/>
      <c r="FK247" s="60"/>
      <c r="FL247" s="60"/>
      <c r="FM247" s="60"/>
      <c r="FN247" s="60"/>
      <c r="FO247" s="60"/>
      <c r="FP247" s="60"/>
      <c r="FQ247" s="60"/>
      <c r="FR247" s="60"/>
      <c r="FS247" s="60"/>
      <c r="FT247" s="60"/>
      <c r="FU247" s="60"/>
      <c r="FV247" s="60"/>
      <c r="FW247" s="60"/>
      <c r="FX247" s="60"/>
      <c r="FY247" s="60"/>
      <c r="FZ247" s="60"/>
      <c r="GA247" s="60"/>
      <c r="GB247" s="60"/>
      <c r="GC247" s="60"/>
      <c r="GD247" s="60"/>
      <c r="GE247" s="60"/>
      <c r="GF247" s="60"/>
      <c r="GG247" s="60"/>
      <c r="GH247" s="60"/>
      <c r="GI247" s="60"/>
      <c r="GJ247" s="60"/>
      <c r="GK247" s="60"/>
      <c r="GL247" s="60"/>
      <c r="GM247" s="60"/>
      <c r="GN247" s="60"/>
      <c r="GO247" s="60"/>
      <c r="GP247" s="60"/>
      <c r="GQ247" s="60"/>
      <c r="GR247" s="60"/>
      <c r="GS247" s="60"/>
      <c r="GT247" s="60"/>
      <c r="GU247" s="60"/>
      <c r="GV247" s="60"/>
      <c r="GW247" s="60"/>
      <c r="GX247" s="60"/>
      <c r="GY247" s="60"/>
      <c r="GZ247" s="60"/>
      <c r="HA247" s="60"/>
      <c r="HB247" s="60"/>
      <c r="HC247" s="60"/>
      <c r="HD247" s="60"/>
      <c r="HE247" s="60"/>
      <c r="HF247" s="60"/>
      <c r="HG247" s="60"/>
      <c r="HH247" s="60"/>
      <c r="HI247" s="60"/>
      <c r="HJ247" s="60"/>
      <c r="HK247" s="60"/>
      <c r="HL247" s="60"/>
      <c r="HM247" s="60"/>
      <c r="HN247" s="60"/>
      <c r="HO247" s="60"/>
      <c r="HP247" s="60"/>
      <c r="HQ247" s="60"/>
      <c r="HR247" s="60"/>
      <c r="HS247" s="60"/>
      <c r="HT247" s="60"/>
      <c r="HU247" s="60"/>
      <c r="HV247" s="60"/>
      <c r="HW247" s="60"/>
      <c r="HX247" s="60"/>
      <c r="HY247" s="60"/>
      <c r="HZ247" s="60"/>
      <c r="IA247" s="60"/>
      <c r="IB247" s="60"/>
      <c r="IC247" s="60"/>
      <c r="ID247" s="60"/>
      <c r="IE247" s="60"/>
      <c r="IF247" s="60"/>
      <c r="IG247" s="60"/>
      <c r="IH247" s="60"/>
      <c r="II247" s="60"/>
      <c r="IJ247" s="60"/>
      <c r="IK247" s="60"/>
      <c r="IL247" s="60"/>
      <c r="IM247" s="60"/>
      <c r="IN247" s="60"/>
      <c r="IO247" s="60"/>
      <c r="IP247" s="60"/>
      <c r="IQ247" s="60"/>
      <c r="IR247" s="60"/>
      <c r="IS247" s="60"/>
      <c r="IT247" s="60"/>
    </row>
    <row r="248" spans="1:254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  <c r="DQ248" s="60"/>
      <c r="DR248" s="60"/>
      <c r="DS248" s="60"/>
      <c r="DT248" s="60"/>
      <c r="DU248" s="60"/>
      <c r="DV248" s="60"/>
      <c r="DW248" s="60"/>
      <c r="DX248" s="60"/>
      <c r="DY248" s="60"/>
      <c r="DZ248" s="60"/>
      <c r="EA248" s="60"/>
      <c r="EB248" s="60"/>
      <c r="EC248" s="60"/>
      <c r="ED248" s="60"/>
      <c r="EE248" s="60"/>
      <c r="EF248" s="60"/>
      <c r="EG248" s="60"/>
      <c r="EH248" s="60"/>
      <c r="EI248" s="60"/>
      <c r="EJ248" s="60"/>
      <c r="EK248" s="60"/>
      <c r="EL248" s="60"/>
      <c r="EM248" s="60"/>
      <c r="EN248" s="60"/>
      <c r="EO248" s="60"/>
      <c r="EP248" s="60"/>
      <c r="EQ248" s="60"/>
      <c r="ER248" s="60"/>
      <c r="ES248" s="60"/>
      <c r="ET248" s="60"/>
      <c r="EU248" s="60"/>
      <c r="EV248" s="60"/>
      <c r="EW248" s="60"/>
      <c r="EX248" s="60"/>
      <c r="EY248" s="60"/>
      <c r="EZ248" s="60"/>
      <c r="FA248" s="60"/>
      <c r="FB248" s="60"/>
      <c r="FC248" s="60"/>
      <c r="FD248" s="60"/>
      <c r="FE248" s="60"/>
      <c r="FF248" s="60"/>
      <c r="FG248" s="60"/>
      <c r="FH248" s="60"/>
      <c r="FI248" s="60"/>
      <c r="FJ248" s="60"/>
      <c r="FK248" s="60"/>
      <c r="FL248" s="60"/>
      <c r="FM248" s="60"/>
      <c r="FN248" s="60"/>
      <c r="FO248" s="60"/>
      <c r="FP248" s="60"/>
      <c r="FQ248" s="60"/>
      <c r="FR248" s="60"/>
      <c r="FS248" s="60"/>
      <c r="FT248" s="60"/>
      <c r="FU248" s="60"/>
      <c r="FV248" s="60"/>
      <c r="FW248" s="60"/>
      <c r="FX248" s="60"/>
      <c r="FY248" s="60"/>
      <c r="FZ248" s="60"/>
      <c r="GA248" s="60"/>
      <c r="GB248" s="60"/>
      <c r="GC248" s="60"/>
      <c r="GD248" s="60"/>
      <c r="GE248" s="60"/>
      <c r="GF248" s="60"/>
      <c r="GG248" s="60"/>
      <c r="GH248" s="60"/>
      <c r="GI248" s="60"/>
      <c r="GJ248" s="60"/>
      <c r="GK248" s="60"/>
      <c r="GL248" s="60"/>
      <c r="GM248" s="60"/>
      <c r="GN248" s="60"/>
      <c r="GO248" s="60"/>
      <c r="GP248" s="60"/>
      <c r="GQ248" s="60"/>
      <c r="GR248" s="60"/>
      <c r="GS248" s="60"/>
      <c r="GT248" s="60"/>
      <c r="GU248" s="60"/>
      <c r="GV248" s="60"/>
      <c r="GW248" s="60"/>
      <c r="GX248" s="60"/>
      <c r="GY248" s="60"/>
      <c r="GZ248" s="60"/>
      <c r="HA248" s="60"/>
      <c r="HB248" s="60"/>
      <c r="HC248" s="60"/>
      <c r="HD248" s="60"/>
      <c r="HE248" s="60"/>
      <c r="HF248" s="60"/>
      <c r="HG248" s="60"/>
      <c r="HH248" s="60"/>
      <c r="HI248" s="60"/>
      <c r="HJ248" s="60"/>
      <c r="HK248" s="60"/>
      <c r="HL248" s="60"/>
      <c r="HM248" s="60"/>
      <c r="HN248" s="60"/>
      <c r="HO248" s="60"/>
      <c r="HP248" s="60"/>
      <c r="HQ248" s="60"/>
      <c r="HR248" s="60"/>
      <c r="HS248" s="60"/>
      <c r="HT248" s="60"/>
      <c r="HU248" s="60"/>
      <c r="HV248" s="60"/>
      <c r="HW248" s="60"/>
      <c r="HX248" s="60"/>
      <c r="HY248" s="60"/>
      <c r="HZ248" s="60"/>
      <c r="IA248" s="60"/>
      <c r="IB248" s="60"/>
      <c r="IC248" s="60"/>
      <c r="ID248" s="60"/>
      <c r="IE248" s="60"/>
      <c r="IF248" s="60"/>
      <c r="IG248" s="60"/>
      <c r="IH248" s="60"/>
      <c r="II248" s="60"/>
      <c r="IJ248" s="60"/>
      <c r="IK248" s="60"/>
      <c r="IL248" s="60"/>
      <c r="IM248" s="60"/>
      <c r="IN248" s="60"/>
      <c r="IO248" s="60"/>
      <c r="IP248" s="60"/>
      <c r="IQ248" s="60"/>
      <c r="IR248" s="60"/>
      <c r="IS248" s="60"/>
      <c r="IT248" s="60"/>
    </row>
    <row r="249" spans="1:254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  <c r="DQ249" s="60"/>
      <c r="DR249" s="60"/>
      <c r="DS249" s="60"/>
      <c r="DT249" s="60"/>
      <c r="DU249" s="60"/>
      <c r="DV249" s="60"/>
      <c r="DW249" s="60"/>
      <c r="DX249" s="60"/>
      <c r="DY249" s="60"/>
      <c r="DZ249" s="60"/>
      <c r="EA249" s="60"/>
      <c r="EB249" s="60"/>
      <c r="EC249" s="60"/>
      <c r="ED249" s="60"/>
      <c r="EE249" s="60"/>
      <c r="EF249" s="60"/>
      <c r="EG249" s="60"/>
      <c r="EH249" s="60"/>
      <c r="EI249" s="60"/>
      <c r="EJ249" s="60"/>
      <c r="EK249" s="60"/>
      <c r="EL249" s="60"/>
      <c r="EM249" s="60"/>
      <c r="EN249" s="60"/>
      <c r="EO249" s="60"/>
      <c r="EP249" s="60"/>
      <c r="EQ249" s="60"/>
      <c r="ER249" s="60"/>
      <c r="ES249" s="60"/>
      <c r="ET249" s="60"/>
      <c r="EU249" s="60"/>
      <c r="EV249" s="60"/>
      <c r="EW249" s="60"/>
      <c r="EX249" s="60"/>
      <c r="EY249" s="60"/>
      <c r="EZ249" s="60"/>
      <c r="FA249" s="60"/>
      <c r="FB249" s="60"/>
      <c r="FC249" s="60"/>
      <c r="FD249" s="60"/>
      <c r="FE249" s="60"/>
      <c r="FF249" s="60"/>
      <c r="FG249" s="60"/>
      <c r="FH249" s="60"/>
      <c r="FI249" s="60"/>
      <c r="FJ249" s="60"/>
      <c r="FK249" s="60"/>
      <c r="FL249" s="60"/>
      <c r="FM249" s="60"/>
      <c r="FN249" s="60"/>
      <c r="FO249" s="60"/>
      <c r="FP249" s="60"/>
      <c r="FQ249" s="60"/>
      <c r="FR249" s="60"/>
      <c r="FS249" s="60"/>
      <c r="FT249" s="60"/>
      <c r="FU249" s="60"/>
      <c r="FV249" s="60"/>
      <c r="FW249" s="60"/>
      <c r="FX249" s="60"/>
      <c r="FY249" s="60"/>
      <c r="FZ249" s="60"/>
      <c r="GA249" s="60"/>
      <c r="GB249" s="60"/>
      <c r="GC249" s="60"/>
      <c r="GD249" s="60"/>
      <c r="GE249" s="60"/>
      <c r="GF249" s="60"/>
      <c r="GG249" s="60"/>
      <c r="GH249" s="60"/>
      <c r="GI249" s="60"/>
      <c r="GJ249" s="60"/>
      <c r="GK249" s="60"/>
      <c r="GL249" s="60"/>
      <c r="GM249" s="60"/>
      <c r="GN249" s="60"/>
      <c r="GO249" s="60"/>
      <c r="GP249" s="60"/>
      <c r="GQ249" s="60"/>
      <c r="GR249" s="60"/>
      <c r="GS249" s="60"/>
      <c r="GT249" s="60"/>
      <c r="GU249" s="60"/>
      <c r="GV249" s="60"/>
      <c r="GW249" s="60"/>
      <c r="GX249" s="60"/>
      <c r="GY249" s="60"/>
      <c r="GZ249" s="60"/>
      <c r="HA249" s="60"/>
      <c r="HB249" s="60"/>
      <c r="HC249" s="60"/>
      <c r="HD249" s="60"/>
      <c r="HE249" s="60"/>
      <c r="HF249" s="60"/>
      <c r="HG249" s="60"/>
      <c r="HH249" s="60"/>
      <c r="HI249" s="60"/>
      <c r="HJ249" s="60"/>
      <c r="HK249" s="60"/>
      <c r="HL249" s="60"/>
      <c r="HM249" s="60"/>
      <c r="HN249" s="60"/>
      <c r="HO249" s="60"/>
      <c r="HP249" s="60"/>
      <c r="HQ249" s="60"/>
      <c r="HR249" s="60"/>
      <c r="HS249" s="60"/>
      <c r="HT249" s="60"/>
      <c r="HU249" s="60"/>
      <c r="HV249" s="60"/>
      <c r="HW249" s="60"/>
      <c r="HX249" s="60"/>
      <c r="HY249" s="60"/>
      <c r="HZ249" s="60"/>
      <c r="IA249" s="60"/>
      <c r="IB249" s="60"/>
      <c r="IC249" s="60"/>
      <c r="ID249" s="60"/>
      <c r="IE249" s="60"/>
      <c r="IF249" s="60"/>
      <c r="IG249" s="60"/>
      <c r="IH249" s="60"/>
      <c r="II249" s="60"/>
      <c r="IJ249" s="60"/>
      <c r="IK249" s="60"/>
      <c r="IL249" s="60"/>
      <c r="IM249" s="60"/>
      <c r="IN249" s="60"/>
      <c r="IO249" s="60"/>
      <c r="IP249" s="60"/>
      <c r="IQ249" s="60"/>
      <c r="IR249" s="60"/>
      <c r="IS249" s="60"/>
      <c r="IT249" s="60"/>
    </row>
    <row r="250" spans="1:254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  <c r="DQ250" s="60"/>
      <c r="DR250" s="60"/>
      <c r="DS250" s="60"/>
      <c r="DT250" s="60"/>
      <c r="DU250" s="60"/>
      <c r="DV250" s="60"/>
      <c r="DW250" s="60"/>
      <c r="DX250" s="60"/>
      <c r="DY250" s="60"/>
      <c r="DZ250" s="60"/>
      <c r="EA250" s="60"/>
      <c r="EB250" s="60"/>
      <c r="EC250" s="60"/>
      <c r="ED250" s="60"/>
      <c r="EE250" s="60"/>
      <c r="EF250" s="60"/>
      <c r="EG250" s="60"/>
      <c r="EH250" s="60"/>
      <c r="EI250" s="60"/>
      <c r="EJ250" s="60"/>
      <c r="EK250" s="60"/>
      <c r="EL250" s="60"/>
      <c r="EM250" s="60"/>
      <c r="EN250" s="60"/>
      <c r="EO250" s="60"/>
      <c r="EP250" s="60"/>
      <c r="EQ250" s="60"/>
      <c r="ER250" s="60"/>
      <c r="ES250" s="60"/>
      <c r="ET250" s="60"/>
      <c r="EU250" s="60"/>
      <c r="EV250" s="60"/>
      <c r="EW250" s="60"/>
      <c r="EX250" s="60"/>
      <c r="EY250" s="60"/>
      <c r="EZ250" s="60"/>
      <c r="FA250" s="60"/>
      <c r="FB250" s="60"/>
      <c r="FC250" s="60"/>
      <c r="FD250" s="60"/>
      <c r="FE250" s="60"/>
      <c r="FF250" s="60"/>
      <c r="FG250" s="60"/>
      <c r="FH250" s="60"/>
      <c r="FI250" s="60"/>
      <c r="FJ250" s="60"/>
      <c r="FK250" s="60"/>
      <c r="FL250" s="60"/>
      <c r="FM250" s="60"/>
      <c r="FN250" s="60"/>
      <c r="FO250" s="60"/>
      <c r="FP250" s="60"/>
      <c r="FQ250" s="60"/>
      <c r="FR250" s="60"/>
      <c r="FS250" s="60"/>
      <c r="FT250" s="60"/>
      <c r="FU250" s="60"/>
      <c r="FV250" s="60"/>
      <c r="FW250" s="60"/>
      <c r="FX250" s="60"/>
      <c r="FY250" s="60"/>
      <c r="FZ250" s="60"/>
      <c r="GA250" s="60"/>
      <c r="GB250" s="60"/>
      <c r="GC250" s="60"/>
      <c r="GD250" s="60"/>
      <c r="GE250" s="60"/>
      <c r="GF250" s="60"/>
      <c r="GG250" s="60"/>
      <c r="GH250" s="60"/>
      <c r="GI250" s="60"/>
      <c r="GJ250" s="60"/>
      <c r="GK250" s="60"/>
      <c r="GL250" s="60"/>
      <c r="GM250" s="60"/>
      <c r="GN250" s="60"/>
      <c r="GO250" s="60"/>
      <c r="GP250" s="60"/>
      <c r="GQ250" s="60"/>
      <c r="GR250" s="60"/>
      <c r="GS250" s="60"/>
      <c r="GT250" s="60"/>
      <c r="GU250" s="60"/>
      <c r="GV250" s="60"/>
      <c r="GW250" s="60"/>
      <c r="GX250" s="60"/>
      <c r="GY250" s="60"/>
      <c r="GZ250" s="60"/>
      <c r="HA250" s="60"/>
      <c r="HB250" s="60"/>
      <c r="HC250" s="60"/>
      <c r="HD250" s="60"/>
      <c r="HE250" s="60"/>
      <c r="HF250" s="60"/>
      <c r="HG250" s="60"/>
      <c r="HH250" s="60"/>
      <c r="HI250" s="60"/>
      <c r="HJ250" s="60"/>
      <c r="HK250" s="60"/>
      <c r="HL250" s="60"/>
      <c r="HM250" s="60"/>
      <c r="HN250" s="60"/>
      <c r="HO250" s="60"/>
      <c r="HP250" s="60"/>
      <c r="HQ250" s="60"/>
      <c r="HR250" s="60"/>
      <c r="HS250" s="60"/>
      <c r="HT250" s="60"/>
      <c r="HU250" s="60"/>
      <c r="HV250" s="60"/>
      <c r="HW250" s="60"/>
      <c r="HX250" s="60"/>
      <c r="HY250" s="60"/>
      <c r="HZ250" s="60"/>
      <c r="IA250" s="60"/>
      <c r="IB250" s="60"/>
      <c r="IC250" s="60"/>
      <c r="ID250" s="60"/>
      <c r="IE250" s="60"/>
      <c r="IF250" s="60"/>
      <c r="IG250" s="60"/>
      <c r="IH250" s="60"/>
      <c r="II250" s="60"/>
      <c r="IJ250" s="60"/>
      <c r="IK250" s="60"/>
      <c r="IL250" s="60"/>
      <c r="IM250" s="60"/>
      <c r="IN250" s="60"/>
      <c r="IO250" s="60"/>
      <c r="IP250" s="60"/>
      <c r="IQ250" s="60"/>
      <c r="IR250" s="60"/>
      <c r="IS250" s="60"/>
      <c r="IT250" s="60"/>
    </row>
    <row r="251" spans="1:254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  <c r="DQ251" s="60"/>
      <c r="DR251" s="60"/>
      <c r="DS251" s="60"/>
      <c r="DT251" s="60"/>
      <c r="DU251" s="60"/>
      <c r="DV251" s="60"/>
      <c r="DW251" s="60"/>
      <c r="DX251" s="60"/>
      <c r="DY251" s="60"/>
      <c r="DZ251" s="60"/>
      <c r="EA251" s="60"/>
      <c r="EB251" s="60"/>
      <c r="EC251" s="60"/>
      <c r="ED251" s="60"/>
      <c r="EE251" s="60"/>
      <c r="EF251" s="60"/>
      <c r="EG251" s="60"/>
      <c r="EH251" s="60"/>
      <c r="EI251" s="60"/>
      <c r="EJ251" s="60"/>
      <c r="EK251" s="60"/>
      <c r="EL251" s="60"/>
      <c r="EM251" s="60"/>
      <c r="EN251" s="60"/>
      <c r="EO251" s="60"/>
      <c r="EP251" s="60"/>
      <c r="EQ251" s="60"/>
      <c r="ER251" s="60"/>
      <c r="ES251" s="60"/>
      <c r="ET251" s="60"/>
      <c r="EU251" s="60"/>
      <c r="EV251" s="60"/>
      <c r="EW251" s="60"/>
      <c r="EX251" s="60"/>
      <c r="EY251" s="60"/>
      <c r="EZ251" s="60"/>
      <c r="FA251" s="60"/>
      <c r="FB251" s="60"/>
      <c r="FC251" s="60"/>
      <c r="FD251" s="60"/>
      <c r="FE251" s="60"/>
      <c r="FF251" s="60"/>
      <c r="FG251" s="60"/>
      <c r="FH251" s="60"/>
      <c r="FI251" s="60"/>
      <c r="FJ251" s="60"/>
      <c r="FK251" s="60"/>
      <c r="FL251" s="60"/>
      <c r="FM251" s="60"/>
      <c r="FN251" s="60"/>
      <c r="FO251" s="60"/>
      <c r="FP251" s="60"/>
      <c r="FQ251" s="60"/>
      <c r="FR251" s="60"/>
      <c r="FS251" s="60"/>
      <c r="FT251" s="60"/>
      <c r="FU251" s="60"/>
      <c r="FV251" s="60"/>
      <c r="FW251" s="60"/>
      <c r="FX251" s="60"/>
      <c r="FY251" s="60"/>
      <c r="FZ251" s="60"/>
      <c r="GA251" s="60"/>
      <c r="GB251" s="60"/>
      <c r="GC251" s="60"/>
      <c r="GD251" s="60"/>
      <c r="GE251" s="60"/>
      <c r="GF251" s="60"/>
      <c r="GG251" s="60"/>
      <c r="GH251" s="60"/>
      <c r="GI251" s="60"/>
      <c r="GJ251" s="60"/>
      <c r="GK251" s="60"/>
      <c r="GL251" s="60"/>
      <c r="GM251" s="60"/>
      <c r="GN251" s="60"/>
      <c r="GO251" s="60"/>
      <c r="GP251" s="60"/>
      <c r="GQ251" s="60"/>
      <c r="GR251" s="60"/>
      <c r="GS251" s="60"/>
      <c r="GT251" s="60"/>
      <c r="GU251" s="60"/>
      <c r="GV251" s="60"/>
      <c r="GW251" s="60"/>
      <c r="GX251" s="60"/>
      <c r="GY251" s="60"/>
      <c r="GZ251" s="60"/>
      <c r="HA251" s="60"/>
      <c r="HB251" s="60"/>
      <c r="HC251" s="60"/>
      <c r="HD251" s="60"/>
      <c r="HE251" s="60"/>
      <c r="HF251" s="60"/>
      <c r="HG251" s="60"/>
      <c r="HH251" s="60"/>
      <c r="HI251" s="60"/>
      <c r="HJ251" s="60"/>
      <c r="HK251" s="60"/>
      <c r="HL251" s="60"/>
      <c r="HM251" s="60"/>
      <c r="HN251" s="60"/>
      <c r="HO251" s="60"/>
      <c r="HP251" s="60"/>
      <c r="HQ251" s="60"/>
      <c r="HR251" s="60"/>
      <c r="HS251" s="60"/>
      <c r="HT251" s="60"/>
      <c r="HU251" s="60"/>
      <c r="HV251" s="60"/>
      <c r="HW251" s="60"/>
      <c r="HX251" s="60"/>
      <c r="HY251" s="60"/>
      <c r="HZ251" s="60"/>
      <c r="IA251" s="60"/>
      <c r="IB251" s="60"/>
      <c r="IC251" s="60"/>
      <c r="ID251" s="60"/>
      <c r="IE251" s="60"/>
      <c r="IF251" s="60"/>
      <c r="IG251" s="60"/>
      <c r="IH251" s="60"/>
      <c r="II251" s="60"/>
      <c r="IJ251" s="60"/>
      <c r="IK251" s="60"/>
      <c r="IL251" s="60"/>
      <c r="IM251" s="60"/>
      <c r="IN251" s="60"/>
      <c r="IO251" s="60"/>
      <c r="IP251" s="60"/>
      <c r="IQ251" s="60"/>
      <c r="IR251" s="60"/>
      <c r="IS251" s="60"/>
      <c r="IT251" s="60"/>
    </row>
    <row r="252" spans="1:254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  <c r="DQ252" s="60"/>
      <c r="DR252" s="60"/>
      <c r="DS252" s="60"/>
      <c r="DT252" s="60"/>
      <c r="DU252" s="60"/>
      <c r="DV252" s="60"/>
      <c r="DW252" s="60"/>
      <c r="DX252" s="60"/>
      <c r="DY252" s="60"/>
      <c r="DZ252" s="60"/>
      <c r="EA252" s="60"/>
      <c r="EB252" s="60"/>
      <c r="EC252" s="60"/>
      <c r="ED252" s="60"/>
      <c r="EE252" s="60"/>
      <c r="EF252" s="60"/>
      <c r="EG252" s="60"/>
      <c r="EH252" s="60"/>
      <c r="EI252" s="60"/>
      <c r="EJ252" s="60"/>
      <c r="EK252" s="60"/>
      <c r="EL252" s="60"/>
      <c r="EM252" s="60"/>
      <c r="EN252" s="60"/>
      <c r="EO252" s="60"/>
      <c r="EP252" s="60"/>
      <c r="EQ252" s="60"/>
      <c r="ER252" s="60"/>
      <c r="ES252" s="60"/>
      <c r="ET252" s="60"/>
      <c r="EU252" s="60"/>
      <c r="EV252" s="60"/>
      <c r="EW252" s="60"/>
      <c r="EX252" s="60"/>
      <c r="EY252" s="60"/>
      <c r="EZ252" s="60"/>
      <c r="FA252" s="60"/>
      <c r="FB252" s="60"/>
      <c r="FC252" s="60"/>
      <c r="FD252" s="60"/>
      <c r="FE252" s="60"/>
      <c r="FF252" s="60"/>
      <c r="FG252" s="60"/>
      <c r="FH252" s="60"/>
      <c r="FI252" s="60"/>
      <c r="FJ252" s="60"/>
      <c r="FK252" s="60"/>
      <c r="FL252" s="60"/>
      <c r="FM252" s="60"/>
      <c r="FN252" s="60"/>
      <c r="FO252" s="60"/>
      <c r="FP252" s="60"/>
      <c r="FQ252" s="60"/>
      <c r="FR252" s="60"/>
      <c r="FS252" s="60"/>
      <c r="FT252" s="60"/>
      <c r="FU252" s="60"/>
      <c r="FV252" s="60"/>
      <c r="FW252" s="60"/>
      <c r="FX252" s="60"/>
      <c r="FY252" s="60"/>
      <c r="FZ252" s="60"/>
      <c r="GA252" s="60"/>
      <c r="GB252" s="60"/>
      <c r="GC252" s="60"/>
      <c r="GD252" s="60"/>
      <c r="GE252" s="60"/>
      <c r="GF252" s="60"/>
      <c r="GG252" s="60"/>
      <c r="GH252" s="60"/>
      <c r="GI252" s="60"/>
      <c r="GJ252" s="60"/>
      <c r="GK252" s="60"/>
      <c r="GL252" s="60"/>
      <c r="GM252" s="60"/>
      <c r="GN252" s="60"/>
      <c r="GO252" s="60"/>
      <c r="GP252" s="60"/>
      <c r="GQ252" s="60"/>
      <c r="GR252" s="60"/>
      <c r="GS252" s="60"/>
      <c r="GT252" s="60"/>
      <c r="GU252" s="60"/>
      <c r="GV252" s="60"/>
      <c r="GW252" s="60"/>
      <c r="GX252" s="60"/>
      <c r="GY252" s="60"/>
      <c r="GZ252" s="60"/>
      <c r="HA252" s="60"/>
      <c r="HB252" s="60"/>
      <c r="HC252" s="60"/>
      <c r="HD252" s="60"/>
      <c r="HE252" s="60"/>
      <c r="HF252" s="60"/>
      <c r="HG252" s="60"/>
      <c r="HH252" s="60"/>
      <c r="HI252" s="60"/>
      <c r="HJ252" s="60"/>
      <c r="HK252" s="60"/>
      <c r="HL252" s="60"/>
      <c r="HM252" s="60"/>
      <c r="HN252" s="60"/>
      <c r="HO252" s="60"/>
      <c r="HP252" s="60"/>
      <c r="HQ252" s="60"/>
      <c r="HR252" s="60"/>
      <c r="HS252" s="60"/>
      <c r="HT252" s="60"/>
      <c r="HU252" s="60"/>
      <c r="HV252" s="60"/>
      <c r="HW252" s="60"/>
      <c r="HX252" s="60"/>
      <c r="HY252" s="60"/>
      <c r="HZ252" s="60"/>
      <c r="IA252" s="60"/>
      <c r="IB252" s="60"/>
      <c r="IC252" s="60"/>
      <c r="ID252" s="60"/>
      <c r="IE252" s="60"/>
      <c r="IF252" s="60"/>
      <c r="IG252" s="60"/>
      <c r="IH252" s="60"/>
      <c r="II252" s="60"/>
      <c r="IJ252" s="60"/>
      <c r="IK252" s="60"/>
      <c r="IL252" s="60"/>
      <c r="IM252" s="60"/>
      <c r="IN252" s="60"/>
      <c r="IO252" s="60"/>
      <c r="IP252" s="60"/>
      <c r="IQ252" s="60"/>
      <c r="IR252" s="60"/>
      <c r="IS252" s="60"/>
      <c r="IT252" s="60"/>
    </row>
    <row r="253" spans="1:254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60"/>
      <c r="EC253" s="60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60"/>
      <c r="EY253" s="60"/>
      <c r="EZ253" s="60"/>
      <c r="FA253" s="60"/>
      <c r="FB253" s="60"/>
      <c r="FC253" s="60"/>
      <c r="FD253" s="60"/>
      <c r="FE253" s="60"/>
      <c r="FF253" s="60"/>
      <c r="FG253" s="60"/>
      <c r="FH253" s="60"/>
      <c r="FI253" s="60"/>
      <c r="FJ253" s="60"/>
      <c r="FK253" s="60"/>
      <c r="FL253" s="60"/>
      <c r="FM253" s="60"/>
      <c r="FN253" s="60"/>
      <c r="FO253" s="60"/>
      <c r="FP253" s="60"/>
      <c r="FQ253" s="60"/>
      <c r="FR253" s="60"/>
      <c r="FS253" s="60"/>
      <c r="FT253" s="60"/>
      <c r="FU253" s="60"/>
      <c r="FV253" s="60"/>
      <c r="FW253" s="60"/>
      <c r="FX253" s="60"/>
      <c r="FY253" s="60"/>
      <c r="FZ253" s="60"/>
      <c r="GA253" s="60"/>
      <c r="GB253" s="60"/>
      <c r="GC253" s="60"/>
      <c r="GD253" s="60"/>
      <c r="GE253" s="60"/>
      <c r="GF253" s="60"/>
      <c r="GG253" s="60"/>
      <c r="GH253" s="60"/>
      <c r="GI253" s="60"/>
      <c r="GJ253" s="60"/>
      <c r="GK253" s="60"/>
      <c r="GL253" s="60"/>
      <c r="GM253" s="60"/>
      <c r="GN253" s="60"/>
      <c r="GO253" s="60"/>
      <c r="GP253" s="60"/>
      <c r="GQ253" s="60"/>
      <c r="GR253" s="60"/>
      <c r="GS253" s="60"/>
      <c r="GT253" s="60"/>
      <c r="GU253" s="60"/>
      <c r="GV253" s="60"/>
      <c r="GW253" s="60"/>
      <c r="GX253" s="60"/>
      <c r="GY253" s="60"/>
      <c r="GZ253" s="60"/>
      <c r="HA253" s="60"/>
      <c r="HB253" s="60"/>
      <c r="HC253" s="60"/>
      <c r="HD253" s="60"/>
      <c r="HE253" s="60"/>
      <c r="HF253" s="60"/>
      <c r="HG253" s="60"/>
      <c r="HH253" s="60"/>
      <c r="HI253" s="60"/>
      <c r="HJ253" s="60"/>
      <c r="HK253" s="60"/>
      <c r="HL253" s="60"/>
      <c r="HM253" s="60"/>
      <c r="HN253" s="60"/>
      <c r="HO253" s="60"/>
      <c r="HP253" s="60"/>
      <c r="HQ253" s="60"/>
      <c r="HR253" s="60"/>
      <c r="HS253" s="60"/>
      <c r="HT253" s="60"/>
      <c r="HU253" s="60"/>
      <c r="HV253" s="60"/>
      <c r="HW253" s="60"/>
      <c r="HX253" s="60"/>
      <c r="HY253" s="60"/>
      <c r="HZ253" s="60"/>
      <c r="IA253" s="60"/>
      <c r="IB253" s="60"/>
      <c r="IC253" s="60"/>
      <c r="ID253" s="60"/>
      <c r="IE253" s="60"/>
      <c r="IF253" s="60"/>
      <c r="IG253" s="60"/>
      <c r="IH253" s="60"/>
      <c r="II253" s="60"/>
      <c r="IJ253" s="60"/>
      <c r="IK253" s="60"/>
      <c r="IL253" s="60"/>
      <c r="IM253" s="60"/>
      <c r="IN253" s="60"/>
      <c r="IO253" s="60"/>
      <c r="IP253" s="60"/>
      <c r="IQ253" s="60"/>
      <c r="IR253" s="60"/>
      <c r="IS253" s="60"/>
      <c r="IT253" s="60"/>
    </row>
    <row r="254" spans="1:254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60"/>
      <c r="DZ254" s="60"/>
      <c r="EA254" s="60"/>
      <c r="EB254" s="60"/>
      <c r="EC254" s="60"/>
      <c r="ED254" s="60"/>
      <c r="EE254" s="60"/>
      <c r="EF254" s="60"/>
      <c r="EG254" s="60"/>
      <c r="EH254" s="60"/>
      <c r="EI254" s="60"/>
      <c r="EJ254" s="60"/>
      <c r="EK254" s="60"/>
      <c r="EL254" s="60"/>
      <c r="EM254" s="60"/>
      <c r="EN254" s="60"/>
      <c r="EO254" s="60"/>
      <c r="EP254" s="60"/>
      <c r="EQ254" s="60"/>
      <c r="ER254" s="60"/>
      <c r="ES254" s="60"/>
      <c r="ET254" s="60"/>
      <c r="EU254" s="60"/>
      <c r="EV254" s="60"/>
      <c r="EW254" s="60"/>
      <c r="EX254" s="60"/>
      <c r="EY254" s="60"/>
      <c r="EZ254" s="60"/>
      <c r="FA254" s="60"/>
      <c r="FB254" s="60"/>
      <c r="FC254" s="60"/>
      <c r="FD254" s="60"/>
      <c r="FE254" s="60"/>
      <c r="FF254" s="60"/>
      <c r="FG254" s="60"/>
      <c r="FH254" s="60"/>
      <c r="FI254" s="60"/>
      <c r="FJ254" s="60"/>
      <c r="FK254" s="60"/>
      <c r="FL254" s="60"/>
      <c r="FM254" s="60"/>
      <c r="FN254" s="60"/>
      <c r="FO254" s="60"/>
      <c r="FP254" s="60"/>
      <c r="FQ254" s="60"/>
      <c r="FR254" s="60"/>
      <c r="FS254" s="60"/>
      <c r="FT254" s="60"/>
      <c r="FU254" s="60"/>
      <c r="FV254" s="60"/>
      <c r="FW254" s="60"/>
      <c r="FX254" s="60"/>
      <c r="FY254" s="60"/>
      <c r="FZ254" s="60"/>
      <c r="GA254" s="60"/>
      <c r="GB254" s="60"/>
      <c r="GC254" s="60"/>
      <c r="GD254" s="60"/>
      <c r="GE254" s="60"/>
      <c r="GF254" s="60"/>
      <c r="GG254" s="60"/>
      <c r="GH254" s="60"/>
      <c r="GI254" s="60"/>
      <c r="GJ254" s="60"/>
      <c r="GK254" s="60"/>
      <c r="GL254" s="60"/>
      <c r="GM254" s="60"/>
      <c r="GN254" s="60"/>
      <c r="GO254" s="60"/>
      <c r="GP254" s="60"/>
      <c r="GQ254" s="60"/>
      <c r="GR254" s="60"/>
      <c r="GS254" s="60"/>
      <c r="GT254" s="60"/>
      <c r="GU254" s="60"/>
      <c r="GV254" s="60"/>
      <c r="GW254" s="60"/>
      <c r="GX254" s="60"/>
      <c r="GY254" s="60"/>
      <c r="GZ254" s="60"/>
      <c r="HA254" s="60"/>
      <c r="HB254" s="60"/>
      <c r="HC254" s="60"/>
      <c r="HD254" s="60"/>
      <c r="HE254" s="60"/>
      <c r="HF254" s="60"/>
      <c r="HG254" s="60"/>
      <c r="HH254" s="60"/>
      <c r="HI254" s="60"/>
      <c r="HJ254" s="60"/>
      <c r="HK254" s="60"/>
      <c r="HL254" s="60"/>
      <c r="HM254" s="60"/>
      <c r="HN254" s="60"/>
      <c r="HO254" s="60"/>
      <c r="HP254" s="60"/>
      <c r="HQ254" s="60"/>
      <c r="HR254" s="60"/>
      <c r="HS254" s="60"/>
      <c r="HT254" s="60"/>
      <c r="HU254" s="60"/>
      <c r="HV254" s="60"/>
      <c r="HW254" s="60"/>
      <c r="HX254" s="60"/>
      <c r="HY254" s="60"/>
      <c r="HZ254" s="60"/>
      <c r="IA254" s="60"/>
      <c r="IB254" s="60"/>
      <c r="IC254" s="60"/>
      <c r="ID254" s="60"/>
      <c r="IE254" s="60"/>
      <c r="IF254" s="60"/>
      <c r="IG254" s="60"/>
      <c r="IH254" s="60"/>
      <c r="II254" s="60"/>
      <c r="IJ254" s="60"/>
      <c r="IK254" s="60"/>
      <c r="IL254" s="60"/>
      <c r="IM254" s="60"/>
      <c r="IN254" s="60"/>
      <c r="IO254" s="60"/>
      <c r="IP254" s="60"/>
      <c r="IQ254" s="60"/>
      <c r="IR254" s="60"/>
      <c r="IS254" s="60"/>
      <c r="IT254" s="60"/>
    </row>
    <row r="255" spans="1:254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  <c r="DQ255" s="60"/>
      <c r="DR255" s="60"/>
      <c r="DS255" s="60"/>
      <c r="DT255" s="60"/>
      <c r="DU255" s="60"/>
      <c r="DV255" s="60"/>
      <c r="DW255" s="60"/>
      <c r="DX255" s="60"/>
      <c r="DY255" s="60"/>
      <c r="DZ255" s="60"/>
      <c r="EA255" s="60"/>
      <c r="EB255" s="60"/>
      <c r="EC255" s="60"/>
      <c r="ED255" s="60"/>
      <c r="EE255" s="60"/>
      <c r="EF255" s="60"/>
      <c r="EG255" s="60"/>
      <c r="EH255" s="60"/>
      <c r="EI255" s="60"/>
      <c r="EJ255" s="60"/>
      <c r="EK255" s="60"/>
      <c r="EL255" s="60"/>
      <c r="EM255" s="60"/>
      <c r="EN255" s="60"/>
      <c r="EO255" s="60"/>
      <c r="EP255" s="60"/>
      <c r="EQ255" s="60"/>
      <c r="ER255" s="60"/>
      <c r="ES255" s="60"/>
      <c r="ET255" s="60"/>
      <c r="EU255" s="60"/>
      <c r="EV255" s="60"/>
      <c r="EW255" s="60"/>
      <c r="EX255" s="60"/>
      <c r="EY255" s="60"/>
      <c r="EZ255" s="60"/>
      <c r="FA255" s="60"/>
      <c r="FB255" s="60"/>
      <c r="FC255" s="60"/>
      <c r="FD255" s="60"/>
      <c r="FE255" s="60"/>
      <c r="FF255" s="60"/>
      <c r="FG255" s="60"/>
      <c r="FH255" s="60"/>
      <c r="FI255" s="60"/>
      <c r="FJ255" s="60"/>
      <c r="FK255" s="60"/>
      <c r="FL255" s="60"/>
      <c r="FM255" s="60"/>
      <c r="FN255" s="60"/>
      <c r="FO255" s="60"/>
      <c r="FP255" s="60"/>
      <c r="FQ255" s="60"/>
      <c r="FR255" s="60"/>
      <c r="FS255" s="60"/>
      <c r="FT255" s="60"/>
      <c r="FU255" s="60"/>
      <c r="FV255" s="60"/>
      <c r="FW255" s="60"/>
      <c r="FX255" s="60"/>
      <c r="FY255" s="60"/>
      <c r="FZ255" s="60"/>
      <c r="GA255" s="60"/>
      <c r="GB255" s="60"/>
      <c r="GC255" s="60"/>
      <c r="GD255" s="60"/>
      <c r="GE255" s="60"/>
      <c r="GF255" s="60"/>
      <c r="GG255" s="60"/>
      <c r="GH255" s="60"/>
      <c r="GI255" s="60"/>
      <c r="GJ255" s="60"/>
      <c r="GK255" s="60"/>
      <c r="GL255" s="60"/>
      <c r="GM255" s="60"/>
      <c r="GN255" s="60"/>
      <c r="GO255" s="60"/>
      <c r="GP255" s="60"/>
      <c r="GQ255" s="60"/>
      <c r="GR255" s="60"/>
      <c r="GS255" s="60"/>
      <c r="GT255" s="60"/>
      <c r="GU255" s="60"/>
      <c r="GV255" s="60"/>
      <c r="GW255" s="60"/>
      <c r="GX255" s="60"/>
      <c r="GY255" s="60"/>
      <c r="GZ255" s="60"/>
      <c r="HA255" s="60"/>
      <c r="HB255" s="60"/>
      <c r="HC255" s="60"/>
      <c r="HD255" s="60"/>
      <c r="HE255" s="60"/>
      <c r="HF255" s="60"/>
      <c r="HG255" s="60"/>
      <c r="HH255" s="60"/>
      <c r="HI255" s="60"/>
      <c r="HJ255" s="60"/>
      <c r="HK255" s="60"/>
      <c r="HL255" s="60"/>
      <c r="HM255" s="60"/>
      <c r="HN255" s="60"/>
      <c r="HO255" s="60"/>
      <c r="HP255" s="60"/>
      <c r="HQ255" s="60"/>
      <c r="HR255" s="60"/>
      <c r="HS255" s="60"/>
      <c r="HT255" s="60"/>
      <c r="HU255" s="60"/>
      <c r="HV255" s="60"/>
      <c r="HW255" s="60"/>
      <c r="HX255" s="60"/>
      <c r="HY255" s="60"/>
      <c r="HZ255" s="60"/>
      <c r="IA255" s="60"/>
      <c r="IB255" s="60"/>
      <c r="IC255" s="60"/>
      <c r="ID255" s="60"/>
      <c r="IE255" s="60"/>
      <c r="IF255" s="60"/>
      <c r="IG255" s="60"/>
      <c r="IH255" s="60"/>
      <c r="II255" s="60"/>
      <c r="IJ255" s="60"/>
      <c r="IK255" s="60"/>
      <c r="IL255" s="60"/>
      <c r="IM255" s="60"/>
      <c r="IN255" s="60"/>
      <c r="IO255" s="60"/>
      <c r="IP255" s="60"/>
      <c r="IQ255" s="60"/>
      <c r="IR255" s="60"/>
      <c r="IS255" s="60"/>
      <c r="IT255" s="60"/>
    </row>
    <row r="256" spans="1:254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  <c r="DQ256" s="60"/>
      <c r="DR256" s="60"/>
      <c r="DS256" s="60"/>
      <c r="DT256" s="60"/>
      <c r="DU256" s="60"/>
      <c r="DV256" s="60"/>
      <c r="DW256" s="60"/>
      <c r="DX256" s="60"/>
      <c r="DY256" s="60"/>
      <c r="DZ256" s="60"/>
      <c r="EA256" s="60"/>
      <c r="EB256" s="60"/>
      <c r="EC256" s="60"/>
      <c r="ED256" s="60"/>
      <c r="EE256" s="60"/>
      <c r="EF256" s="60"/>
      <c r="EG256" s="60"/>
      <c r="EH256" s="60"/>
      <c r="EI256" s="60"/>
      <c r="EJ256" s="60"/>
      <c r="EK256" s="60"/>
      <c r="EL256" s="60"/>
      <c r="EM256" s="60"/>
      <c r="EN256" s="60"/>
      <c r="EO256" s="60"/>
      <c r="EP256" s="60"/>
      <c r="EQ256" s="60"/>
      <c r="ER256" s="60"/>
      <c r="ES256" s="60"/>
      <c r="ET256" s="60"/>
      <c r="EU256" s="60"/>
      <c r="EV256" s="60"/>
      <c r="EW256" s="60"/>
      <c r="EX256" s="60"/>
      <c r="EY256" s="60"/>
      <c r="EZ256" s="60"/>
      <c r="FA256" s="60"/>
      <c r="FB256" s="60"/>
      <c r="FC256" s="60"/>
      <c r="FD256" s="60"/>
      <c r="FE256" s="60"/>
      <c r="FF256" s="60"/>
      <c r="FG256" s="60"/>
      <c r="FH256" s="60"/>
      <c r="FI256" s="60"/>
      <c r="FJ256" s="60"/>
      <c r="FK256" s="60"/>
      <c r="FL256" s="60"/>
      <c r="FM256" s="60"/>
      <c r="FN256" s="60"/>
      <c r="FO256" s="60"/>
      <c r="FP256" s="60"/>
      <c r="FQ256" s="60"/>
      <c r="FR256" s="60"/>
      <c r="FS256" s="60"/>
      <c r="FT256" s="60"/>
      <c r="FU256" s="60"/>
      <c r="FV256" s="60"/>
      <c r="FW256" s="60"/>
      <c r="FX256" s="60"/>
      <c r="FY256" s="60"/>
      <c r="FZ256" s="60"/>
      <c r="GA256" s="60"/>
      <c r="GB256" s="60"/>
      <c r="GC256" s="60"/>
      <c r="GD256" s="60"/>
      <c r="GE256" s="60"/>
      <c r="GF256" s="60"/>
      <c r="GG256" s="60"/>
      <c r="GH256" s="60"/>
      <c r="GI256" s="60"/>
      <c r="GJ256" s="60"/>
      <c r="GK256" s="60"/>
      <c r="GL256" s="60"/>
      <c r="GM256" s="60"/>
      <c r="GN256" s="60"/>
      <c r="GO256" s="60"/>
      <c r="GP256" s="60"/>
      <c r="GQ256" s="60"/>
      <c r="GR256" s="60"/>
      <c r="GS256" s="60"/>
      <c r="GT256" s="60"/>
      <c r="GU256" s="60"/>
      <c r="GV256" s="60"/>
      <c r="GW256" s="60"/>
      <c r="GX256" s="60"/>
      <c r="GY256" s="60"/>
      <c r="GZ256" s="60"/>
      <c r="HA256" s="60"/>
      <c r="HB256" s="60"/>
      <c r="HC256" s="60"/>
      <c r="HD256" s="60"/>
      <c r="HE256" s="60"/>
      <c r="HF256" s="60"/>
      <c r="HG256" s="60"/>
      <c r="HH256" s="60"/>
      <c r="HI256" s="60"/>
      <c r="HJ256" s="60"/>
      <c r="HK256" s="60"/>
      <c r="HL256" s="60"/>
      <c r="HM256" s="60"/>
      <c r="HN256" s="60"/>
      <c r="HO256" s="60"/>
      <c r="HP256" s="60"/>
      <c r="HQ256" s="60"/>
      <c r="HR256" s="60"/>
      <c r="HS256" s="60"/>
      <c r="HT256" s="60"/>
      <c r="HU256" s="60"/>
      <c r="HV256" s="60"/>
      <c r="HW256" s="60"/>
      <c r="HX256" s="60"/>
      <c r="HY256" s="60"/>
      <c r="HZ256" s="60"/>
      <c r="IA256" s="60"/>
      <c r="IB256" s="60"/>
      <c r="IC256" s="60"/>
      <c r="ID256" s="60"/>
      <c r="IE256" s="60"/>
      <c r="IF256" s="60"/>
      <c r="IG256" s="60"/>
      <c r="IH256" s="60"/>
      <c r="II256" s="60"/>
      <c r="IJ256" s="60"/>
      <c r="IK256" s="60"/>
      <c r="IL256" s="60"/>
      <c r="IM256" s="60"/>
      <c r="IN256" s="60"/>
      <c r="IO256" s="60"/>
      <c r="IP256" s="60"/>
      <c r="IQ256" s="60"/>
      <c r="IR256" s="60"/>
      <c r="IS256" s="60"/>
      <c r="IT256" s="60"/>
    </row>
    <row r="257" spans="1:254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  <c r="DQ257" s="60"/>
      <c r="DR257" s="60"/>
      <c r="DS257" s="60"/>
      <c r="DT257" s="60"/>
      <c r="DU257" s="60"/>
      <c r="DV257" s="60"/>
      <c r="DW257" s="60"/>
      <c r="DX257" s="60"/>
      <c r="DY257" s="60"/>
      <c r="DZ257" s="60"/>
      <c r="EA257" s="60"/>
      <c r="EB257" s="60"/>
      <c r="EC257" s="60"/>
      <c r="ED257" s="60"/>
      <c r="EE257" s="60"/>
      <c r="EF257" s="60"/>
      <c r="EG257" s="60"/>
      <c r="EH257" s="60"/>
      <c r="EI257" s="60"/>
      <c r="EJ257" s="60"/>
      <c r="EK257" s="60"/>
      <c r="EL257" s="60"/>
      <c r="EM257" s="60"/>
      <c r="EN257" s="60"/>
      <c r="EO257" s="60"/>
      <c r="EP257" s="60"/>
      <c r="EQ257" s="60"/>
      <c r="ER257" s="60"/>
      <c r="ES257" s="60"/>
      <c r="ET257" s="60"/>
      <c r="EU257" s="60"/>
      <c r="EV257" s="60"/>
      <c r="EW257" s="60"/>
      <c r="EX257" s="60"/>
      <c r="EY257" s="60"/>
      <c r="EZ257" s="60"/>
      <c r="FA257" s="60"/>
      <c r="FB257" s="60"/>
      <c r="FC257" s="60"/>
      <c r="FD257" s="60"/>
      <c r="FE257" s="60"/>
      <c r="FF257" s="60"/>
      <c r="FG257" s="60"/>
      <c r="FH257" s="60"/>
      <c r="FI257" s="60"/>
      <c r="FJ257" s="60"/>
      <c r="FK257" s="60"/>
      <c r="FL257" s="60"/>
      <c r="FM257" s="60"/>
      <c r="FN257" s="60"/>
      <c r="FO257" s="60"/>
      <c r="FP257" s="60"/>
      <c r="FQ257" s="60"/>
      <c r="FR257" s="60"/>
      <c r="FS257" s="60"/>
      <c r="FT257" s="60"/>
      <c r="FU257" s="60"/>
      <c r="FV257" s="60"/>
      <c r="FW257" s="60"/>
      <c r="FX257" s="60"/>
      <c r="FY257" s="60"/>
      <c r="FZ257" s="60"/>
      <c r="GA257" s="60"/>
      <c r="GB257" s="60"/>
      <c r="GC257" s="60"/>
      <c r="GD257" s="60"/>
      <c r="GE257" s="60"/>
      <c r="GF257" s="60"/>
      <c r="GG257" s="60"/>
      <c r="GH257" s="60"/>
      <c r="GI257" s="60"/>
      <c r="GJ257" s="60"/>
      <c r="GK257" s="60"/>
      <c r="GL257" s="60"/>
      <c r="GM257" s="60"/>
      <c r="GN257" s="60"/>
      <c r="GO257" s="60"/>
      <c r="GP257" s="60"/>
      <c r="GQ257" s="60"/>
      <c r="GR257" s="60"/>
      <c r="GS257" s="60"/>
      <c r="GT257" s="60"/>
      <c r="GU257" s="60"/>
      <c r="GV257" s="60"/>
      <c r="GW257" s="60"/>
      <c r="GX257" s="60"/>
      <c r="GY257" s="60"/>
      <c r="GZ257" s="60"/>
      <c r="HA257" s="60"/>
      <c r="HB257" s="60"/>
      <c r="HC257" s="60"/>
      <c r="HD257" s="60"/>
      <c r="HE257" s="60"/>
      <c r="HF257" s="60"/>
      <c r="HG257" s="60"/>
      <c r="HH257" s="60"/>
      <c r="HI257" s="60"/>
      <c r="HJ257" s="60"/>
      <c r="HK257" s="60"/>
      <c r="HL257" s="60"/>
      <c r="HM257" s="60"/>
      <c r="HN257" s="60"/>
      <c r="HO257" s="60"/>
      <c r="HP257" s="60"/>
      <c r="HQ257" s="60"/>
      <c r="HR257" s="60"/>
      <c r="HS257" s="60"/>
      <c r="HT257" s="60"/>
      <c r="HU257" s="60"/>
      <c r="HV257" s="60"/>
      <c r="HW257" s="60"/>
      <c r="HX257" s="60"/>
      <c r="HY257" s="60"/>
      <c r="HZ257" s="60"/>
      <c r="IA257" s="60"/>
      <c r="IB257" s="60"/>
      <c r="IC257" s="60"/>
      <c r="ID257" s="60"/>
      <c r="IE257" s="60"/>
      <c r="IF257" s="60"/>
      <c r="IG257" s="60"/>
      <c r="IH257" s="60"/>
      <c r="II257" s="60"/>
      <c r="IJ257" s="60"/>
      <c r="IK257" s="60"/>
      <c r="IL257" s="60"/>
      <c r="IM257" s="60"/>
      <c r="IN257" s="60"/>
      <c r="IO257" s="60"/>
      <c r="IP257" s="60"/>
      <c r="IQ257" s="60"/>
      <c r="IR257" s="60"/>
      <c r="IS257" s="60"/>
      <c r="IT257" s="60"/>
    </row>
    <row r="258" spans="1:254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  <c r="DQ258" s="60"/>
      <c r="DR258" s="60"/>
      <c r="DS258" s="60"/>
      <c r="DT258" s="60"/>
      <c r="DU258" s="60"/>
      <c r="DV258" s="60"/>
      <c r="DW258" s="60"/>
      <c r="DX258" s="60"/>
      <c r="DY258" s="60"/>
      <c r="DZ258" s="60"/>
      <c r="EA258" s="60"/>
      <c r="EB258" s="60"/>
      <c r="EC258" s="60"/>
      <c r="ED258" s="60"/>
      <c r="EE258" s="60"/>
      <c r="EF258" s="60"/>
      <c r="EG258" s="60"/>
      <c r="EH258" s="60"/>
      <c r="EI258" s="60"/>
      <c r="EJ258" s="60"/>
      <c r="EK258" s="60"/>
      <c r="EL258" s="60"/>
      <c r="EM258" s="60"/>
      <c r="EN258" s="60"/>
      <c r="EO258" s="60"/>
      <c r="EP258" s="60"/>
      <c r="EQ258" s="60"/>
      <c r="ER258" s="60"/>
      <c r="ES258" s="60"/>
      <c r="ET258" s="60"/>
      <c r="EU258" s="60"/>
      <c r="EV258" s="60"/>
      <c r="EW258" s="60"/>
      <c r="EX258" s="60"/>
      <c r="EY258" s="60"/>
      <c r="EZ258" s="60"/>
      <c r="FA258" s="60"/>
      <c r="FB258" s="60"/>
      <c r="FC258" s="60"/>
      <c r="FD258" s="60"/>
      <c r="FE258" s="60"/>
      <c r="FF258" s="60"/>
      <c r="FG258" s="60"/>
      <c r="FH258" s="60"/>
      <c r="FI258" s="60"/>
      <c r="FJ258" s="60"/>
      <c r="FK258" s="60"/>
      <c r="FL258" s="60"/>
      <c r="FM258" s="60"/>
      <c r="FN258" s="60"/>
      <c r="FO258" s="60"/>
      <c r="FP258" s="60"/>
      <c r="FQ258" s="60"/>
      <c r="FR258" s="60"/>
      <c r="FS258" s="60"/>
      <c r="FT258" s="60"/>
      <c r="FU258" s="60"/>
      <c r="FV258" s="60"/>
      <c r="FW258" s="60"/>
      <c r="FX258" s="60"/>
      <c r="FY258" s="60"/>
      <c r="FZ258" s="60"/>
      <c r="GA258" s="60"/>
      <c r="GB258" s="60"/>
      <c r="GC258" s="60"/>
      <c r="GD258" s="60"/>
      <c r="GE258" s="60"/>
      <c r="GF258" s="60"/>
      <c r="GG258" s="60"/>
      <c r="GH258" s="60"/>
      <c r="GI258" s="60"/>
      <c r="GJ258" s="60"/>
      <c r="GK258" s="60"/>
      <c r="GL258" s="60"/>
      <c r="GM258" s="60"/>
      <c r="GN258" s="60"/>
      <c r="GO258" s="60"/>
      <c r="GP258" s="60"/>
      <c r="GQ258" s="60"/>
      <c r="GR258" s="60"/>
      <c r="GS258" s="60"/>
      <c r="GT258" s="60"/>
      <c r="GU258" s="60"/>
      <c r="GV258" s="60"/>
      <c r="GW258" s="60"/>
      <c r="GX258" s="60"/>
      <c r="GY258" s="60"/>
      <c r="GZ258" s="60"/>
      <c r="HA258" s="60"/>
      <c r="HB258" s="60"/>
      <c r="HC258" s="60"/>
      <c r="HD258" s="60"/>
      <c r="HE258" s="60"/>
      <c r="HF258" s="60"/>
      <c r="HG258" s="60"/>
      <c r="HH258" s="60"/>
      <c r="HI258" s="60"/>
      <c r="HJ258" s="60"/>
      <c r="HK258" s="60"/>
      <c r="HL258" s="60"/>
      <c r="HM258" s="60"/>
      <c r="HN258" s="60"/>
      <c r="HO258" s="60"/>
      <c r="HP258" s="60"/>
      <c r="HQ258" s="60"/>
      <c r="HR258" s="60"/>
      <c r="HS258" s="60"/>
      <c r="HT258" s="60"/>
      <c r="HU258" s="60"/>
      <c r="HV258" s="60"/>
      <c r="HW258" s="60"/>
      <c r="HX258" s="60"/>
      <c r="HY258" s="60"/>
      <c r="HZ258" s="60"/>
      <c r="IA258" s="60"/>
      <c r="IB258" s="60"/>
      <c r="IC258" s="60"/>
      <c r="ID258" s="60"/>
      <c r="IE258" s="60"/>
      <c r="IF258" s="60"/>
      <c r="IG258" s="60"/>
      <c r="IH258" s="60"/>
      <c r="II258" s="60"/>
      <c r="IJ258" s="60"/>
      <c r="IK258" s="60"/>
      <c r="IL258" s="60"/>
      <c r="IM258" s="60"/>
      <c r="IN258" s="60"/>
      <c r="IO258" s="60"/>
      <c r="IP258" s="60"/>
      <c r="IQ258" s="60"/>
      <c r="IR258" s="60"/>
      <c r="IS258" s="60"/>
      <c r="IT258" s="60"/>
    </row>
    <row r="259" spans="1:254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  <c r="DQ259" s="60"/>
      <c r="DR259" s="60"/>
      <c r="DS259" s="60"/>
      <c r="DT259" s="60"/>
      <c r="DU259" s="60"/>
      <c r="DV259" s="60"/>
      <c r="DW259" s="60"/>
      <c r="DX259" s="60"/>
      <c r="DY259" s="60"/>
      <c r="DZ259" s="60"/>
      <c r="EA259" s="60"/>
      <c r="EB259" s="60"/>
      <c r="EC259" s="60"/>
      <c r="ED259" s="60"/>
      <c r="EE259" s="60"/>
      <c r="EF259" s="60"/>
      <c r="EG259" s="60"/>
      <c r="EH259" s="60"/>
      <c r="EI259" s="60"/>
      <c r="EJ259" s="60"/>
      <c r="EK259" s="60"/>
      <c r="EL259" s="60"/>
      <c r="EM259" s="60"/>
      <c r="EN259" s="60"/>
      <c r="EO259" s="60"/>
      <c r="EP259" s="60"/>
      <c r="EQ259" s="60"/>
      <c r="ER259" s="60"/>
      <c r="ES259" s="60"/>
      <c r="ET259" s="60"/>
      <c r="EU259" s="60"/>
      <c r="EV259" s="60"/>
      <c r="EW259" s="60"/>
      <c r="EX259" s="60"/>
      <c r="EY259" s="60"/>
      <c r="EZ259" s="60"/>
      <c r="FA259" s="60"/>
      <c r="FB259" s="60"/>
      <c r="FC259" s="60"/>
      <c r="FD259" s="60"/>
      <c r="FE259" s="60"/>
      <c r="FF259" s="60"/>
      <c r="FG259" s="60"/>
      <c r="FH259" s="60"/>
      <c r="FI259" s="60"/>
      <c r="FJ259" s="60"/>
      <c r="FK259" s="60"/>
      <c r="FL259" s="60"/>
      <c r="FM259" s="60"/>
      <c r="FN259" s="60"/>
      <c r="FO259" s="60"/>
      <c r="FP259" s="60"/>
      <c r="FQ259" s="60"/>
      <c r="FR259" s="60"/>
      <c r="FS259" s="60"/>
      <c r="FT259" s="60"/>
      <c r="FU259" s="60"/>
      <c r="FV259" s="60"/>
      <c r="FW259" s="60"/>
      <c r="FX259" s="60"/>
      <c r="FY259" s="60"/>
      <c r="FZ259" s="60"/>
      <c r="GA259" s="60"/>
      <c r="GB259" s="60"/>
      <c r="GC259" s="60"/>
      <c r="GD259" s="60"/>
      <c r="GE259" s="60"/>
      <c r="GF259" s="60"/>
      <c r="GG259" s="60"/>
      <c r="GH259" s="60"/>
      <c r="GI259" s="60"/>
      <c r="GJ259" s="60"/>
      <c r="GK259" s="60"/>
      <c r="GL259" s="60"/>
      <c r="GM259" s="60"/>
      <c r="GN259" s="60"/>
      <c r="GO259" s="60"/>
      <c r="GP259" s="60"/>
      <c r="GQ259" s="60"/>
      <c r="GR259" s="60"/>
      <c r="GS259" s="60"/>
      <c r="GT259" s="60"/>
      <c r="GU259" s="60"/>
      <c r="GV259" s="60"/>
      <c r="GW259" s="60"/>
      <c r="GX259" s="60"/>
      <c r="GY259" s="60"/>
      <c r="GZ259" s="60"/>
      <c r="HA259" s="60"/>
      <c r="HB259" s="60"/>
      <c r="HC259" s="60"/>
      <c r="HD259" s="60"/>
      <c r="HE259" s="60"/>
      <c r="HF259" s="60"/>
      <c r="HG259" s="60"/>
      <c r="HH259" s="60"/>
      <c r="HI259" s="60"/>
      <c r="HJ259" s="60"/>
      <c r="HK259" s="60"/>
      <c r="HL259" s="60"/>
      <c r="HM259" s="60"/>
      <c r="HN259" s="60"/>
      <c r="HO259" s="60"/>
      <c r="HP259" s="60"/>
      <c r="HQ259" s="60"/>
      <c r="HR259" s="60"/>
      <c r="HS259" s="60"/>
      <c r="HT259" s="60"/>
      <c r="HU259" s="60"/>
      <c r="HV259" s="60"/>
      <c r="HW259" s="60"/>
      <c r="HX259" s="60"/>
      <c r="HY259" s="60"/>
      <c r="HZ259" s="60"/>
      <c r="IA259" s="60"/>
      <c r="IB259" s="60"/>
      <c r="IC259" s="60"/>
      <c r="ID259" s="60"/>
      <c r="IE259" s="60"/>
      <c r="IF259" s="60"/>
      <c r="IG259" s="60"/>
      <c r="IH259" s="60"/>
      <c r="II259" s="60"/>
      <c r="IJ259" s="60"/>
      <c r="IK259" s="60"/>
      <c r="IL259" s="60"/>
      <c r="IM259" s="60"/>
      <c r="IN259" s="60"/>
      <c r="IO259" s="60"/>
      <c r="IP259" s="60"/>
      <c r="IQ259" s="60"/>
      <c r="IR259" s="60"/>
      <c r="IS259" s="60"/>
      <c r="IT259" s="60"/>
    </row>
    <row r="260" spans="1:254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60"/>
      <c r="EC260" s="60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60"/>
      <c r="EY260" s="60"/>
      <c r="EZ260" s="60"/>
      <c r="FA260" s="60"/>
      <c r="FB260" s="60"/>
      <c r="FC260" s="60"/>
      <c r="FD260" s="60"/>
      <c r="FE260" s="60"/>
      <c r="FF260" s="60"/>
      <c r="FG260" s="60"/>
      <c r="FH260" s="60"/>
      <c r="FI260" s="60"/>
      <c r="FJ260" s="60"/>
      <c r="FK260" s="60"/>
      <c r="FL260" s="60"/>
      <c r="FM260" s="60"/>
      <c r="FN260" s="60"/>
      <c r="FO260" s="60"/>
      <c r="FP260" s="60"/>
      <c r="FQ260" s="60"/>
      <c r="FR260" s="60"/>
      <c r="FS260" s="60"/>
      <c r="FT260" s="60"/>
      <c r="FU260" s="60"/>
      <c r="FV260" s="60"/>
      <c r="FW260" s="60"/>
      <c r="FX260" s="60"/>
      <c r="FY260" s="60"/>
      <c r="FZ260" s="60"/>
      <c r="GA260" s="60"/>
      <c r="GB260" s="60"/>
      <c r="GC260" s="60"/>
      <c r="GD260" s="60"/>
      <c r="GE260" s="60"/>
      <c r="GF260" s="60"/>
      <c r="GG260" s="60"/>
      <c r="GH260" s="60"/>
      <c r="GI260" s="60"/>
      <c r="GJ260" s="60"/>
      <c r="GK260" s="60"/>
      <c r="GL260" s="60"/>
      <c r="GM260" s="60"/>
      <c r="GN260" s="60"/>
      <c r="GO260" s="60"/>
      <c r="GP260" s="60"/>
      <c r="GQ260" s="60"/>
      <c r="GR260" s="60"/>
      <c r="GS260" s="60"/>
      <c r="GT260" s="60"/>
      <c r="GU260" s="60"/>
      <c r="GV260" s="60"/>
      <c r="GW260" s="60"/>
      <c r="GX260" s="60"/>
      <c r="GY260" s="60"/>
      <c r="GZ260" s="60"/>
      <c r="HA260" s="60"/>
      <c r="HB260" s="60"/>
      <c r="HC260" s="60"/>
      <c r="HD260" s="60"/>
      <c r="HE260" s="60"/>
      <c r="HF260" s="60"/>
      <c r="HG260" s="60"/>
      <c r="HH260" s="60"/>
      <c r="HI260" s="60"/>
      <c r="HJ260" s="60"/>
      <c r="HK260" s="60"/>
      <c r="HL260" s="60"/>
      <c r="HM260" s="60"/>
      <c r="HN260" s="60"/>
      <c r="HO260" s="60"/>
      <c r="HP260" s="60"/>
      <c r="HQ260" s="60"/>
      <c r="HR260" s="60"/>
      <c r="HS260" s="60"/>
      <c r="HT260" s="60"/>
      <c r="HU260" s="60"/>
      <c r="HV260" s="60"/>
      <c r="HW260" s="60"/>
      <c r="HX260" s="60"/>
      <c r="HY260" s="60"/>
      <c r="HZ260" s="60"/>
      <c r="IA260" s="60"/>
      <c r="IB260" s="60"/>
      <c r="IC260" s="60"/>
      <c r="ID260" s="60"/>
      <c r="IE260" s="60"/>
      <c r="IF260" s="60"/>
      <c r="IG260" s="60"/>
      <c r="IH260" s="60"/>
      <c r="II260" s="60"/>
      <c r="IJ260" s="60"/>
      <c r="IK260" s="60"/>
      <c r="IL260" s="60"/>
      <c r="IM260" s="60"/>
      <c r="IN260" s="60"/>
      <c r="IO260" s="60"/>
      <c r="IP260" s="60"/>
      <c r="IQ260" s="60"/>
      <c r="IR260" s="60"/>
      <c r="IS260" s="60"/>
      <c r="IT260" s="60"/>
    </row>
    <row r="261" spans="1:254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  <c r="DQ261" s="60"/>
      <c r="DR261" s="60"/>
      <c r="DS261" s="60"/>
      <c r="DT261" s="60"/>
      <c r="DU261" s="60"/>
      <c r="DV261" s="60"/>
      <c r="DW261" s="60"/>
      <c r="DX261" s="60"/>
      <c r="DY261" s="60"/>
      <c r="DZ261" s="60"/>
      <c r="EA261" s="60"/>
      <c r="EB261" s="60"/>
      <c r="EC261" s="60"/>
      <c r="ED261" s="60"/>
      <c r="EE261" s="60"/>
      <c r="EF261" s="60"/>
      <c r="EG261" s="60"/>
      <c r="EH261" s="60"/>
      <c r="EI261" s="60"/>
      <c r="EJ261" s="60"/>
      <c r="EK261" s="60"/>
      <c r="EL261" s="60"/>
      <c r="EM261" s="60"/>
      <c r="EN261" s="60"/>
      <c r="EO261" s="60"/>
      <c r="EP261" s="60"/>
      <c r="EQ261" s="60"/>
      <c r="ER261" s="60"/>
      <c r="ES261" s="60"/>
      <c r="ET261" s="60"/>
      <c r="EU261" s="60"/>
      <c r="EV261" s="60"/>
      <c r="EW261" s="60"/>
      <c r="EX261" s="60"/>
      <c r="EY261" s="60"/>
      <c r="EZ261" s="60"/>
      <c r="FA261" s="60"/>
      <c r="FB261" s="60"/>
      <c r="FC261" s="60"/>
      <c r="FD261" s="60"/>
      <c r="FE261" s="60"/>
      <c r="FF261" s="60"/>
      <c r="FG261" s="60"/>
      <c r="FH261" s="60"/>
      <c r="FI261" s="60"/>
      <c r="FJ261" s="60"/>
      <c r="FK261" s="60"/>
      <c r="FL261" s="60"/>
      <c r="FM261" s="60"/>
      <c r="FN261" s="60"/>
      <c r="FO261" s="60"/>
      <c r="FP261" s="60"/>
      <c r="FQ261" s="60"/>
      <c r="FR261" s="60"/>
      <c r="FS261" s="60"/>
      <c r="FT261" s="60"/>
      <c r="FU261" s="60"/>
      <c r="FV261" s="60"/>
      <c r="FW261" s="60"/>
      <c r="FX261" s="60"/>
      <c r="FY261" s="60"/>
      <c r="FZ261" s="60"/>
      <c r="GA261" s="60"/>
      <c r="GB261" s="60"/>
      <c r="GC261" s="60"/>
      <c r="GD261" s="60"/>
      <c r="GE261" s="60"/>
      <c r="GF261" s="60"/>
      <c r="GG261" s="60"/>
      <c r="GH261" s="60"/>
      <c r="GI261" s="60"/>
      <c r="GJ261" s="60"/>
      <c r="GK261" s="60"/>
      <c r="GL261" s="60"/>
      <c r="GM261" s="60"/>
      <c r="GN261" s="60"/>
      <c r="GO261" s="60"/>
      <c r="GP261" s="60"/>
      <c r="GQ261" s="60"/>
      <c r="GR261" s="60"/>
      <c r="GS261" s="60"/>
      <c r="GT261" s="60"/>
      <c r="GU261" s="60"/>
      <c r="GV261" s="60"/>
      <c r="GW261" s="60"/>
      <c r="GX261" s="60"/>
      <c r="GY261" s="60"/>
      <c r="GZ261" s="60"/>
      <c r="HA261" s="60"/>
      <c r="HB261" s="60"/>
      <c r="HC261" s="60"/>
      <c r="HD261" s="60"/>
      <c r="HE261" s="60"/>
      <c r="HF261" s="60"/>
      <c r="HG261" s="60"/>
      <c r="HH261" s="60"/>
      <c r="HI261" s="60"/>
      <c r="HJ261" s="60"/>
      <c r="HK261" s="60"/>
      <c r="HL261" s="60"/>
      <c r="HM261" s="60"/>
      <c r="HN261" s="60"/>
      <c r="HO261" s="60"/>
      <c r="HP261" s="60"/>
      <c r="HQ261" s="60"/>
      <c r="HR261" s="60"/>
      <c r="HS261" s="60"/>
      <c r="HT261" s="60"/>
      <c r="HU261" s="60"/>
      <c r="HV261" s="60"/>
      <c r="HW261" s="60"/>
      <c r="HX261" s="60"/>
      <c r="HY261" s="60"/>
      <c r="HZ261" s="60"/>
      <c r="IA261" s="60"/>
      <c r="IB261" s="60"/>
      <c r="IC261" s="60"/>
      <c r="ID261" s="60"/>
      <c r="IE261" s="60"/>
      <c r="IF261" s="60"/>
      <c r="IG261" s="60"/>
      <c r="IH261" s="60"/>
      <c r="II261" s="60"/>
      <c r="IJ261" s="60"/>
      <c r="IK261" s="60"/>
      <c r="IL261" s="60"/>
      <c r="IM261" s="60"/>
      <c r="IN261" s="60"/>
      <c r="IO261" s="60"/>
      <c r="IP261" s="60"/>
      <c r="IQ261" s="60"/>
      <c r="IR261" s="60"/>
      <c r="IS261" s="60"/>
      <c r="IT261" s="60"/>
    </row>
    <row r="262" spans="1:254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  <c r="DQ262" s="60"/>
      <c r="DR262" s="60"/>
      <c r="DS262" s="60"/>
      <c r="DT262" s="60"/>
      <c r="DU262" s="60"/>
      <c r="DV262" s="60"/>
      <c r="DW262" s="60"/>
      <c r="DX262" s="60"/>
      <c r="DY262" s="60"/>
      <c r="DZ262" s="60"/>
      <c r="EA262" s="60"/>
      <c r="EB262" s="60"/>
      <c r="EC262" s="60"/>
      <c r="ED262" s="60"/>
      <c r="EE262" s="60"/>
      <c r="EF262" s="60"/>
      <c r="EG262" s="60"/>
      <c r="EH262" s="60"/>
      <c r="EI262" s="60"/>
      <c r="EJ262" s="60"/>
      <c r="EK262" s="60"/>
      <c r="EL262" s="60"/>
      <c r="EM262" s="60"/>
      <c r="EN262" s="60"/>
      <c r="EO262" s="60"/>
      <c r="EP262" s="60"/>
      <c r="EQ262" s="60"/>
      <c r="ER262" s="60"/>
      <c r="ES262" s="60"/>
      <c r="ET262" s="60"/>
      <c r="EU262" s="60"/>
      <c r="EV262" s="60"/>
      <c r="EW262" s="60"/>
      <c r="EX262" s="60"/>
      <c r="EY262" s="60"/>
      <c r="EZ262" s="60"/>
      <c r="FA262" s="60"/>
      <c r="FB262" s="60"/>
      <c r="FC262" s="60"/>
      <c r="FD262" s="60"/>
      <c r="FE262" s="60"/>
      <c r="FF262" s="60"/>
      <c r="FG262" s="60"/>
      <c r="FH262" s="60"/>
      <c r="FI262" s="60"/>
      <c r="FJ262" s="60"/>
      <c r="FK262" s="60"/>
      <c r="FL262" s="60"/>
      <c r="FM262" s="60"/>
      <c r="FN262" s="60"/>
      <c r="FO262" s="60"/>
      <c r="FP262" s="60"/>
      <c r="FQ262" s="60"/>
      <c r="FR262" s="60"/>
      <c r="FS262" s="60"/>
      <c r="FT262" s="60"/>
      <c r="FU262" s="60"/>
      <c r="FV262" s="60"/>
      <c r="FW262" s="60"/>
      <c r="FX262" s="60"/>
      <c r="FY262" s="60"/>
      <c r="FZ262" s="60"/>
      <c r="GA262" s="60"/>
      <c r="GB262" s="60"/>
      <c r="GC262" s="60"/>
      <c r="GD262" s="60"/>
      <c r="GE262" s="60"/>
      <c r="GF262" s="60"/>
      <c r="GG262" s="60"/>
      <c r="GH262" s="60"/>
      <c r="GI262" s="60"/>
      <c r="GJ262" s="60"/>
      <c r="GK262" s="60"/>
      <c r="GL262" s="60"/>
      <c r="GM262" s="60"/>
      <c r="GN262" s="60"/>
      <c r="GO262" s="60"/>
      <c r="GP262" s="60"/>
      <c r="GQ262" s="60"/>
      <c r="GR262" s="60"/>
      <c r="GS262" s="60"/>
      <c r="GT262" s="60"/>
      <c r="GU262" s="60"/>
      <c r="GV262" s="60"/>
      <c r="GW262" s="60"/>
      <c r="GX262" s="60"/>
      <c r="GY262" s="60"/>
      <c r="GZ262" s="60"/>
      <c r="HA262" s="60"/>
      <c r="HB262" s="60"/>
      <c r="HC262" s="60"/>
      <c r="HD262" s="60"/>
      <c r="HE262" s="60"/>
      <c r="HF262" s="60"/>
      <c r="HG262" s="60"/>
      <c r="HH262" s="60"/>
      <c r="HI262" s="60"/>
      <c r="HJ262" s="60"/>
      <c r="HK262" s="60"/>
      <c r="HL262" s="60"/>
      <c r="HM262" s="60"/>
      <c r="HN262" s="60"/>
      <c r="HO262" s="60"/>
      <c r="HP262" s="60"/>
      <c r="HQ262" s="60"/>
      <c r="HR262" s="60"/>
      <c r="HS262" s="60"/>
      <c r="HT262" s="60"/>
      <c r="HU262" s="60"/>
      <c r="HV262" s="60"/>
      <c r="HW262" s="60"/>
      <c r="HX262" s="60"/>
      <c r="HY262" s="60"/>
      <c r="HZ262" s="60"/>
      <c r="IA262" s="60"/>
      <c r="IB262" s="60"/>
      <c r="IC262" s="60"/>
      <c r="ID262" s="60"/>
      <c r="IE262" s="60"/>
      <c r="IF262" s="60"/>
      <c r="IG262" s="60"/>
      <c r="IH262" s="60"/>
      <c r="II262" s="60"/>
      <c r="IJ262" s="60"/>
      <c r="IK262" s="60"/>
      <c r="IL262" s="60"/>
      <c r="IM262" s="60"/>
      <c r="IN262" s="60"/>
      <c r="IO262" s="60"/>
      <c r="IP262" s="60"/>
      <c r="IQ262" s="60"/>
      <c r="IR262" s="60"/>
      <c r="IS262" s="60"/>
      <c r="IT262" s="60"/>
    </row>
  </sheetData>
  <mergeCells count="1"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C13" sqref="C13"/>
    </sheetView>
  </sheetViews>
  <sheetFormatPr defaultRowHeight="13.5"/>
  <cols>
    <col min="2" max="2" width="15.75" customWidth="1"/>
    <col min="3" max="3" width="25.625" bestFit="1" customWidth="1"/>
  </cols>
  <sheetData>
    <row r="2" spans="1:4">
      <c r="A2" s="101" t="s">
        <v>479</v>
      </c>
    </row>
    <row r="11" spans="1:4">
      <c r="B11" s="101" t="s">
        <v>480</v>
      </c>
      <c r="C11">
        <v>269098</v>
      </c>
    </row>
    <row r="12" spans="1:4">
      <c r="B12" s="101" t="s">
        <v>481</v>
      </c>
      <c r="C12">
        <v>7302</v>
      </c>
    </row>
    <row r="13" spans="1:4">
      <c r="C13">
        <f>SUM(C11:C12)</f>
        <v>276400</v>
      </c>
    </row>
    <row r="14" spans="1:4">
      <c r="B14" s="101" t="s">
        <v>482</v>
      </c>
      <c r="C14">
        <v>10</v>
      </c>
    </row>
    <row r="15" spans="1:4">
      <c r="B15" s="101" t="s">
        <v>483</v>
      </c>
      <c r="C15">
        <f>C13*(1+10%)</f>
        <v>304040</v>
      </c>
      <c r="D15">
        <v>30.41</v>
      </c>
    </row>
    <row r="16" spans="1:4">
      <c r="B16" s="101" t="s">
        <v>484</v>
      </c>
      <c r="C16" s="101" t="s">
        <v>485</v>
      </c>
      <c r="D16">
        <v>27.31</v>
      </c>
    </row>
    <row r="17" spans="2:3">
      <c r="B17" s="101" t="s">
        <v>486</v>
      </c>
      <c r="C17">
        <v>21.64</v>
      </c>
    </row>
    <row r="18" spans="2:3">
      <c r="B18" s="101" t="s">
        <v>487</v>
      </c>
      <c r="C18">
        <v>5.67</v>
      </c>
    </row>
  </sheetData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Charts><![CDATA[{}]]></ECharts>
</file>

<file path=customXml/item2.xml><?xml version="1.0" encoding="utf-8"?>
<Report isPublish="True">
  <Sheet n="表1" paging="100">
    <Cells>
      <C r="2" c="8">
        <E/>
      </C>
      <C r="3" c="1">
        <E/>
      </C>
      <C r="3" c="2" cs="2">
        <E/>
      </C>
      <C r="3" c="4" rs="2">
        <E/>
      </C>
      <C r="3" c="6" cs="3">
        <E/>
      </C>
      <C r="4" c="1">
        <E/>
      </C>
      <C r="4" c="2">
        <E/>
      </C>
      <C r="4" c="3">
        <E/>
      </C>
      <C r="4" c="7">
        <E/>
      </C>
      <C r="5" c="0">
        <V f="BizViewOutField.I8a9080e7017a8b418b41b94c017f73b141572c29.I8a9080e7017a8b418b41b94c017f73b097092c10" name="id" alias="id">
          <G t="G"/>
        </V>
        <E d="b"/>
      </C>
      <C r="5" c="1">
        <V f="BizViewOutField.I8a9080e7017a8b418b41b94c017f73b141572c29.I8a9080e7017a8b418b41b94c017f73b097092c11" name="a1" alias="a1">
          <G t="G"/>
        </V>
        <E d="b"/>
      </C>
      <C r="5" c="2">
        <V f="BizViewOutField.I8a9080e7017a8b418b41b94c017f73b141572c29.I8a9080e7017a8b418b41b94c017f73b097092c12" name="a2" alias="a2">
          <G t="G"/>
        </V>
        <E d="b"/>
      </C>
      <C r="5" c="3">
        <V f="BizViewOutField.I8a9080e7017a8b418b41b94c017f73b141572c29.I8a9080e7017a8b418b41b94c017f73b097092c13" name="a3" alias="a3">
          <G t="G"/>
        </V>
        <E d="b"/>
      </C>
      <C r="5" c="4">
        <V f="BizViewOutField.I8a9080e7017a8b418b41b94c017f73b141572c29.I8a9080e7017a8b418b41b94c017f73b097092c14" name="a4" alias="a4">
          <G t="G"/>
        </V>
        <E d="b"/>
      </C>
      <C r="5" c="5">
        <V f="BizViewOutField.I8a9080e7017a8b418b41b94c017f73b141572c29.I8a9080e7017a8b418b41b94c017f73b097092c15" name="a5" alias="a5">
          <G t="G"/>
        </V>
        <E d="b"/>
      </C>
      <C r="5" c="6">
        <V f="BizViewOutField.I8a9080e7017a8b418b41b94c017f73b141572c29.I8a9080e7017a8b418b41b94c017f73b097092c16" name="a6" alias="a6">
          <G t="G"/>
        </V>
        <E d="b"/>
      </C>
      <C r="5" c="7">
        <E/>
      </C>
      <C r="5" c="8">
        <E/>
      </C>
    </Cells>
    <ECharts/>
    <ExcelCharts/>
  </Sheet>
  <Sheet n="表2" paging="100">
    <Cells>
      <C r="3" c="2" rs="2">
        <E/>
      </C>
      <C r="3" c="7" cs="3">
        <E/>
      </C>
      <C r="4" c="4">
        <E/>
      </C>
      <C r="5" c="1">
        <V f="BizViewOutField.I8a9080e7017a8b418b41b94c017f73fabebf3d7d.I8a9080e7017a8b418b41b94c017f73faa09f3d72" name="id" alias="id">
          <G t="G"/>
        </V>
        <E d="b"/>
      </C>
      <C r="5" c="2">
        <V f="BizViewOutField.I8a9080e7017a8b418b41b94c017f73fabebf3d7d.I8a9080e7017a8b418b41b94c017f73faa09f3d73" name="a1" alias="a1">
          <G t="G"/>
        </V>
        <E d="b"/>
      </C>
      <C r="5" c="3">
        <V f="BizViewOutField.I8a9080e7017a8b418b41b94c017f73fabebf3d7d.I8a9080e7017a8b418b41b94c017f73faa09f3d74" name="a2" alias="a2">
          <G t="G"/>
        </V>
        <E d="b"/>
      </C>
      <C r="5" c="4">
        <V f="BizViewOutField.I8a9080e7017a8b418b41b94c017f73fabebf3d7d.I8a9080e7017a8b418b41b94c017f73faa09f3d75" name="a3" alias="a3">
          <G t="G"/>
        </V>
        <E d="b"/>
      </C>
      <C r="5" c="5">
        <V f="BizViewOutField.I8a9080e7017a8b418b41b94c017f73fabebf3d7d.I8a9080e7017a8b418b41b94c017f73faa09f3d76" name="a4" alias="a4">
          <G t="G"/>
        </V>
        <E d="b"/>
      </C>
      <C r="5" c="6">
        <V f="BizViewOutField.I8a9080e7017a8b418b41b94c017f73fabebf3d7d.I8a9080e7017a8b418b41b94c017f73faa09f3d77" name="a5" alias="a5">
          <G t="G"/>
        </V>
        <E d="b"/>
      </C>
      <C r="5" c="7">
        <V f="BizViewOutField.I8a9080e7017a8b418b41b94c017f73fabebf3d7d.I8a9080e7017a8b418b41b94c017f73faa09f3d78" name="a6" alias="a6">
          <G t="G"/>
        </V>
        <E d="b"/>
      </C>
      <C r="5" c="8">
        <E/>
      </C>
      <C r="5" c="9">
        <E/>
      </C>
    </Cells>
    <ECharts/>
    <ExcelCharts/>
  </Sheet>
  <Sheet n="表3" paging="100">
    <Cells>
      <C r="0" c="0">
        <E/>
      </C>
      <C r="0" c="3">
        <E/>
      </C>
      <C r="5" c="10">
        <E/>
      </C>
      <C r="6" c="0">
        <V f="BizViewOutField.I8a9080e7017a8b418b41b94c017f740ceafe412f.I8a9080e7017a8b418b41b94c017f740cbfd1411a" name="id" alias="id">
          <G t="G"/>
        </V>
        <E d="b"/>
      </C>
      <C r="6" c="1">
        <V f="BizViewOutField.I8a9080e7017a8b418b41b94c017f740ceafe412f.I8a9080e7017a8b418b41b94c017f740cbfd1411a" name="id" alias="id">
          <G t="G"/>
        </V>
        <E d="b"/>
      </C>
      <C r="6" c="2">
        <V f="BizViewOutField.I8a9080e7017a8b418b41b94c017f740ceafe412f.I8a9080e7017a8b418b41b94c017f740cbfd1411b" name="a1" alias="a1">
          <G t="G"/>
        </V>
        <E d="b"/>
      </C>
      <C r="6" c="3">
        <V f="BizViewOutField.I8a9080e7017a8b418b41b94c017f740ceafe412f.I8a9080e7017a8b418b41b94c017f740cbfd1411c" name="a2" alias="a2">
          <G t="G"/>
        </V>
        <E d="b"/>
      </C>
      <C r="6" c="4">
        <V f="BizViewOutField.I8a9080e7017a8b418b41b94c017f740ceafe412f.I8a9080e7017a8b418b41b94c017f740cbfd1411d" name="a3" alias="a3">
          <G t="G"/>
        </V>
        <E d="b"/>
      </C>
      <C r="6" c="5">
        <V f="BizViewOutField.I8a9080e7017a8b418b41b94c017f740ceafe412f.I8a9080e7017a8b418b41b94c017f740cbfd1411e" name="a4" alias="a4">
          <G t="G"/>
        </V>
        <E d="b"/>
      </C>
      <C r="6" c="6">
        <V f="BizViewOutField.I8a9080e7017a8b418b41b94c017f740ceafe412f.I8a9080e7017a8b418b41b94c017f740cbfd1411f" name="a5" alias="a5">
          <G t="G"/>
        </V>
        <E d="b"/>
      </C>
      <C r="6" c="7">
        <V f="BizViewOutField.I8a9080e7017a8b418b41b94c017f740ceafe412f.I8a9080e7017a8b418b41b94c017f740cbfd14120" name="a6" alias="a6">
          <G t="G"/>
        </V>
        <E d="b"/>
      </C>
      <C r="6" c="8">
        <E/>
      </C>
      <C r="6" c="9">
        <E/>
      </C>
      <C r="6" c="10">
        <V f="BizViewOutField.I8a9080e7017a8b418b41b94c017f740ceafe412f.I8a9080e7017a8b418b41b94c017f740cbfd14123" name="a9" alias="a9">
          <G t="G"/>
        </V>
        <E d="b"/>
      </C>
      <C r="6" c="11">
        <V f="BizViewOutField.I8a9080e7017a8b418b41b94c017f740ceafe412f.I8a9080e7017a8b418b41b94c017f740cbfd14124" name="a10" alias="a10">
          <G t="G"/>
        </V>
        <E d="b"/>
      </C>
      <C r="6" c="12">
        <V f="BizViewOutField.I8a9080e7017a8b418b41b94c017f740ceafe412f.I8a9080e7017a8b418b41b94c017f740cbfd14125" name="a11" alias="a11">
          <G t="G"/>
        </V>
        <E d="b"/>
      </C>
      <C r="6" c="13">
        <V f="BizViewOutField.I8a9080e7017a8b418b41b94c017f740ceafe412f.I8a9080e7017a8b418b41b94c017f740cbfd14126" name="a12" alias="a12">
          <G t="G"/>
        </V>
        <E d="b"/>
      </C>
      <C r="6" c="14">
        <V f="BizViewOutField.I8a9080e7017a8b418b41b94c017f740ceafe412f.I8a9080e7017a8b418b41b94c017f740cbfd14127" name="a13" alias="a13">
          <G t="G"/>
        </V>
        <E d="b"/>
      </C>
      <C r="6" c="15">
        <E/>
      </C>
      <C r="6" c="16">
        <E/>
      </C>
    </Cells>
    <ECharts/>
    <ExcelCharts/>
  </Sheet>
  <Sheet n="表4" paging="100">
    <Cells>
      <C r="0" c="1">
        <E/>
      </C>
      <C r="0" c="2">
        <E/>
      </C>
      <C r="3" c="0" rs="2">
        <E/>
      </C>
      <C r="3" c="1" rs="2">
        <E/>
      </C>
      <C r="3" c="4" rs="2">
        <E/>
      </C>
      <C r="5" c="0">
        <V f="BizViewOutField.I8a9080e7017a8b418b41b94c017f74216ce54705.I8a9080e7017a8b418b41b94c017f74212aea46f1" name="id" alias="id">
          <G t="G"/>
        </V>
        <E d="b"/>
      </C>
      <C r="5" c="1">
        <V f="BizViewOutField.I8a9080e7017a8b418b41b94c017f74216ce54705.I8a9080e7017a8b418b41b94c017f74212aea46f2" name="a1" alias="a1">
          <G t="G"/>
        </V>
        <E d="b"/>
      </C>
      <C r="5" c="2">
        <V f="BizViewOutField.I8a9080e7017a8b418b41b94c017f74216ce54705.I8a9080e7017a8b418b41b94c017f74212aea46f3" name="a2" alias="a2">
          <G t="G"/>
        </V>
        <E d="b"/>
      </C>
      <C r="5" c="3">
        <V f="BizViewOutField.I8a9080e7017a8b418b41b94c017f74216ce54705.I8a9080e7017a8b418b41b94c017f74212aea46f4" name="a3" alias="a3">
          <G t="G"/>
        </V>
        <E d="b"/>
      </C>
      <C r="5" c="4">
        <V f="BizViewOutField.I8a9080e7017a8b418b41b94c017f74216ce54705.I8a9080e7017a8b418b41b94c017f74212aea46f5" name="a4" alias="a4">
          <G t="G"/>
        </V>
        <E d="b"/>
      </C>
      <C r="5" c="5">
        <V f="BizViewOutField.I8a9080e7017a8b418b41b94c017f74216ce54705.I8a9080e7017a8b418b41b94c017f74212aea46f6" name="a5" alias="a5">
          <G t="G"/>
        </V>
        <E d="b"/>
      </C>
      <C r="5" c="6">
        <V f="BizViewOutField.I8a9080e7017a8b418b41b94c017f74216ce54705.I8a9080e7017a8b418b41b94c017f74212aea46f7" name="a6" alias="a6">
          <G t="G"/>
        </V>
        <E d="b"/>
      </C>
      <C r="5" c="7">
        <V f="BizViewOutField.I8a9080e7017a8b418b41b94c017f74216ce54705.I8a9080e7017a8b418b41b94c017f74212aea46f8" name="a7" alias="a7">
          <G t="G"/>
        </V>
        <E d="b"/>
      </C>
      <C r="5" c="8">
        <V f="BizViewOutField.I8a9080e7017a8b418b41b94c017f74216ce54705.I8a9080e7017a8b418b41b94c017f74212aea46f9" name="a8" alias="a8">
          <G t="G"/>
        </V>
        <E d="b"/>
      </C>
      <C r="5" c="9">
        <V f="BizViewOutField.I8a9080e7017a8b418b41b94c017f74216ce54705.I8a9080e7017a8b418b41b94c017f74212aea46fa" name="a9" alias="a9">
          <G t="G"/>
        </V>
        <E d="b"/>
      </C>
      <C r="5" c="10">
        <V f="BizViewOutField.I8a9080e7017a8b418b41b94c017f74216ce54705.I8a9080e7017a8b418b41b94c017f74212aea46fb" name="a10" alias="a10">
          <G t="G"/>
        </V>
        <E d="b"/>
      </C>
    </Cells>
    <ECharts/>
    <ExcelCharts/>
  </Sheet>
  <Sheet n="表5" paging="100">
    <Cells>
      <C r="0" c="1">
        <E/>
      </C>
      <C r="3" c="4" rs="2">
        <E/>
      </C>
      <C r="5" c="0">
        <V f="BizViewOutField.I8a9080e7017a8b418b41b94c017f77cdab147498.I8a9080e7017a8b418b41b94c017f77cd6e1b7478" name="id" alias="id">
          <G t="G"/>
        </V>
        <E d="b"/>
      </C>
      <C r="5" c="1">
        <V f="BizViewOutField.I8a9080e7017a8b418b41b94c017f77cdab147498.I8a9080e7017a8b418b41b94c017f77cd6e1b7479" name="a1" alias="a1">
          <G t="G"/>
        </V>
        <E d="b"/>
      </C>
      <C r="5" c="2">
        <V f="BizViewOutField.I8a9080e7017a8b418b41b94c017f77cdab147498.I8a9080e7017a8b418b41b94c017f77cd6e1b747a" name="a2" alias="a2">
          <G t="G"/>
        </V>
        <E d="b"/>
      </C>
      <C r="5" c="3">
        <V f="BizViewOutField.I8a9080e7017a8b418b41b94c017f77cdab147498.I8a9080e7017a8b418b41b94c017f77cd6e1b747b" name="a3" alias="a3">
          <G t="G"/>
        </V>
        <E d="b"/>
      </C>
      <C r="5" c="5">
        <V f="BizViewOutField.I8a9080e7017a8b418b41b94c017f77cdab147498.I8a9080e7017a8b418b41b94c017f77cd6e1b747c" name="a4" alias="a4">
          <G t="G"/>
        </V>
        <E d="b"/>
      </C>
      <C r="5" c="6">
        <V f="BizViewOutField.I8a9080e7017a8b418b41b94c017f77cdab147498.I8a9080e7017a8b418b41b94c017f77cd6e1b747d" name="a5" alias="a5">
          <G t="G"/>
        </V>
        <E d="b"/>
      </C>
      <C r="5" c="7">
        <V f="BizViewOutField.I8a9080e7017a8b418b41b94c017f77cdab147498.I8a9080e7017a8b418b41b94c017f77cd6e1b747e" name="a6" alias="a6">
          <G t="G"/>
        </V>
        <E d="b"/>
      </C>
      <C r="5" c="8">
        <V f="BizViewOutField.I8a9080e7017a8b418b41b94c017f77cdab147498.I8a9080e7017a8b418b41b94c017f77cd6e1b747f" name="a7" alias="a7">
          <G t="G"/>
        </V>
        <E d="b"/>
      </C>
      <C r="5" c="9">
        <V f="BizViewOutField.I8a9080e7017a8b418b41b94c017f77cdab147498.I8a9080e7017a8b418b41b94c017f77cd6e1b7480" name="a8" alias="a8">
          <G t="G"/>
        </V>
        <E d="b"/>
      </C>
      <C r="5" c="10">
        <V f="BizViewOutField.I8a9080e7017a8b418b41b94c017f77cdab147498.I8a9080e7017a8b418b41b94c017f77cd6e1b7481" name="a9" alias="a9">
          <G t="G"/>
        </V>
        <E d="b"/>
      </C>
      <C r="5" c="11">
        <V f="BizViewOutField.I8a9080e7017a8b418b41b94c017f77cdab147498.I8a9080e7017a8b418b41b94c017f77cd6e1b7482" name="a10" alias="a10">
          <G t="G"/>
        </V>
        <E d="b"/>
      </C>
      <C r="5" c="12">
        <V f="BizViewOutField.I8a9080e7017a8b418b41b94c017f77cdab147498.I8a9080e7017a8b418b41b94c017f77cd6e1b7483" name="a11" alias="a11">
          <G t="G"/>
        </V>
        <E d="b"/>
      </C>
      <C r="5" c="13">
        <V f="BizViewOutField.I8a9080e7017a8b418b41b94c017f77cdab147498.I8a9080e7017a8b418b41b94c017f77cd6e1b7484" name="a12" alias="a12">
          <G t="G"/>
        </V>
        <E d="b"/>
      </C>
      <C r="5" c="14">
        <V f="BizViewOutField.I8a9080e7017a8b418b41b94c017f77cdab147498.I8a9080e7017a8b418b41b94c017f77cd6e1b7485" name="a13" alias="a13">
          <G t="G"/>
        </V>
        <E d="b"/>
      </C>
      <C r="5" c="15">
        <V f="BizViewOutField.I8a9080e7017a8b418b41b94c017f77cdab147498.I8a9080e7017a8b418b41b94c017f77cd6e1b7486" name="a14" alias="a14">
          <G t="G"/>
        </V>
        <E d="b"/>
      </C>
      <C r="5" c="16">
        <V f="BizViewOutField.I8a9080e7017a8b418b41b94c017f77cdab147498.I8a9080e7017a8b418b41b94c017f77cd6e1b7487" name="a15" alias="a15">
          <G t="G"/>
        </V>
        <E d="b"/>
      </C>
      <C r="5" c="17">
        <V f="BizViewOutField.I8a9080e7017a8b418b41b94c017f77cdab147498.I8a9080e7017a8b418b41b94c017f77cd6e1b7488" name="a16" alias="a16">
          <G t="G"/>
        </V>
        <E d="b"/>
      </C>
      <C r="5" c="18">
        <V f="BizViewOutField.I8a9080e7017a8b418b41b94c017f77cdab147498.I8a9080e7017a8b418b41b94c017f77cd6e1b7489" name="a17" alias="a17">
          <G t="G"/>
        </V>
        <E d="b"/>
      </C>
      <C r="5" c="19">
        <V f="BizViewOutField.I8a9080e7017a8b418b41b94c017f77cdab147498.I8a9080e7017a8b418b41b94c017f77cd6e1b748a" name="a18" alias="a18">
          <G t="G"/>
        </V>
        <E d="b"/>
      </C>
    </Cells>
    <ECharts/>
    <ExcelCharts/>
  </Sheet>
  <Sheet n="表8" paging="100">
    <Cells>
      <C r="2" c="1">
        <E/>
      </C>
      <C r="3" c="2" rs="2" cs="2">
        <E/>
      </C>
      <C r="5" c="0">
        <V f="BizViewOutField.I8a9080e7017a8b418b41b94c017f77d505f27d01.I8a9080e7017a8b418b41b94c017f77d4c8d07c76" name="id" alias="id">
          <G t="G"/>
        </V>
        <E d="b"/>
      </C>
      <C r="5" c="1">
        <V f="BizViewOutField.I8a9080e7017a8b418b41b94c017f77d505f27d01.I8a9080e7017a8b418b41b94c017f77d4c8d07c77" name="a1" alias="a1">
          <G t="G"/>
        </V>
        <E d="b"/>
      </C>
      <C r="5" c="2">
        <V f="BizViewOutField.I8a9080e7017a8b418b41b94c017f77d505f27d01.I8a9080e7017a8b418b41b94c017f77d4c8d07c78" name="a2" alias="a2">
          <G t="G"/>
        </V>
        <E d="b"/>
      </C>
      <C r="5" c="3">
        <V f="BizViewOutField.I8a9080e7017a8b418b41b94c017f77d505f27d01.I8a9080e7017a8b418b41b94c017f77d4c8d07c79" name="a3" alias="a3">
          <G t="G"/>
        </V>
        <E d="b"/>
      </C>
      <C r="5" c="4">
        <V f="BizViewOutField.I8a9080e7017a8b418b41b94c017f77d505f27d01.I8a9080e7017a8b418b41b94c017f77d4c8d07c7a" name="a4" alias="a4">
          <G t="G"/>
        </V>
        <E d="b"/>
      </C>
      <C r="5" c="5">
        <V f="BizViewOutField.I8a9080e7017a8b418b41b94c017f77d505f27d01.I8a9080e7017a8b418b41b94c017f77d4c8d07c7b" name="a5" alias="a5">
          <G t="G"/>
        </V>
        <E d="b"/>
      </C>
      <C r="5" c="6">
        <V f="BizViewOutField.I8a9080e7017a8b418b41b94c017f77d505f27d01.I8a9080e7017a8b418b41b94c017f77d4c8d07c7c" name="a6" alias="a6">
          <G t="G"/>
        </V>
        <E d="b"/>
      </C>
      <C r="5" c="7">
        <E/>
      </C>
      <C r="5" c="8">
        <E/>
      </C>
    </Cells>
    <ECharts/>
    <ExcelCharts/>
  </Sheet>
  <Settings>
    <PageSetting GraphicFontSize="fix" GraphicsFixedPosition="true">
      <GraphicsFixedPosition><![CDATA[{
  "表1": {},
  "表2": {},
  "表3": {},
  "表4": {},
  "表5": {},
  "表8": {}
}]]></GraphicsFixedPosition>
    </PageSetting>
    <Params autoRefresh="true"/>
  </Settings>
  <WriteBacks>
    <WriteBack sheet="表1" name="新规则1" table="TAB.hbcz.null.a220310ysc1" modifyMode="updateAndInsert">
      <Column name="id" key="true" cell="A6"/>
      <Column name="a1" key="false" cell="B6"/>
      <Column name="a2" key="false" cell="C6"/>
      <Column name="a3" key="false" cell="D6"/>
      <Column name="a4" key="false" cell="E6"/>
      <Column name="a5" key="false" cell="F6"/>
      <Column name="a6" key="false" cell="G6"/>
      <Column name="a7" key="false" cell="H6"/>
      <Column name="a8" key="false" cell="I6"/>
    </WriteBack>
    <WriteBack sheet="表2" name="新规则1" table="TAB.hbcz.null.a220310ysc2" modifyMode="updateAndInsert">
      <Column name="id" key="true" cell="B6"/>
      <Column name="a1" key="false" cell="C6"/>
      <Column name="a2" key="false" cell="D6"/>
      <Column name="a3" key="false" cell="E6"/>
      <Column name="a4" key="false" cell="F6"/>
      <Column name="a5" key="false" cell="G6"/>
      <Column name="a6" key="false" cell="H6"/>
      <Column name="a7" key="false" cell="I6"/>
      <Column name="a8" key="false" cell="J6"/>
    </WriteBack>
    <WriteBack sheet="表3" name="新规则1" table="TAB.hbcz.null.a220310ysc3" modifyMode="updateAndInsert">
      <Column name="id" key="true" cell="A7"/>
      <Column name="a1" key="false" cell="C7"/>
      <Column name="a2" key="false" cell="D7"/>
      <Column name="a3" key="false" cell="E7"/>
      <Column name="a4" key="false" cell="F7"/>
      <Column name="a5" key="false" cell="G7"/>
      <Column name="a6" key="false" cell="H7"/>
      <Column name="a7" key="false" cell="A1"/>
      <Column name="a8" key="false" cell="A1"/>
      <Column name="a9" key="false" cell="K7"/>
      <Column name="a10" key="false" cell="L7"/>
      <Column name="a11" key="false" cell="M7"/>
      <Column name="a12" key="false" cell="N7"/>
      <Column name="a13" key="false" cell="O7"/>
    </WriteBack>
    <WriteBack sheet="表4" name="新规则1" table="TAB.hbcz.null.a220310ysc4" modifyMode="updateAndInsert">
      <Column name="id" key="true" cell="A6"/>
      <Column name="a1" key="false" cell="B6"/>
      <Column name="a2" key="false" cell="C6"/>
      <Column name="a3" key="false" cell="D6"/>
      <Column name="a4" key="false" cell="E6"/>
      <Column name="a5" key="false" cell="F6"/>
      <Column name="a6" key="false" cell="G6"/>
      <Column name="a7" key="false" cell="H6"/>
      <Column name="a8" key="false" cell="I6"/>
      <Column name="a9" key="false" cell="J6"/>
      <Column name="a10" key="false" cell="K6"/>
    </WriteBack>
    <WriteBack sheet="表5" name="新规则1" table="TAB.hbcz.null.a220310ysc5" modifyMode="updateAndInsert">
      <Column name="id" key="true" cell="A6"/>
      <Column name="a1" key="false" cell="B6"/>
      <Column name="a2" key="false" cell="C6"/>
      <Column name="a3" key="false" cell="D6"/>
      <Column name="a4" key="false" cell="F6"/>
      <Column name="a5" key="false" cell="G6"/>
      <Column name="a6" key="false" cell="H6"/>
      <Column name="a7" key="false" cell="I6"/>
      <Column name="a8" key="false" cell="J6"/>
      <Column name="a9" key="false" cell="K6"/>
      <Column name="a10" key="false" cell="L6"/>
      <Column name="a11" key="false" cell="M6"/>
      <Column name="a12" key="false" cell="N6"/>
      <Column name="a13" key="false" cell="O6"/>
      <Column name="a14" key="false" cell="P6"/>
      <Column name="a15" key="false" cell="Q6"/>
      <Column name="a16" key="false" cell="R6"/>
      <Column name="a17" key="false" cell="S6"/>
      <Column name="a18" key="false" cell="T6"/>
    </WriteBack>
    <WriteBack sheet="表8" name="新规则1" table="TAB.hbcz.null.a220310ysc8" modifyMode="updateAndInsert">
      <Column name="id" key="true" cell="A6"/>
      <Column name="a1" key="false" cell="B6"/>
      <Column name="a2" key="false" cell="C6"/>
      <Column name="a3" key="false" cell="D6"/>
      <Column name="a4" key="false" cell="E6"/>
      <Column name="a5" key="false" cell="F6"/>
      <Column name="a6" key="false" cell="G6"/>
      <Column name="a7" key="false" cell="H6"/>
      <Column name="a8" key="false" cell="I6"/>
    </WriteBack>
  </WriteBacks>
  <RestrictedRules stopAfterMatching="false"/>
</Report>
</file>

<file path=customXml/itemProps1.xml><?xml version="1.0" encoding="utf-8"?>
<ds:datastoreItem xmlns:ds="http://schemas.openxmlformats.org/officeDocument/2006/customXml" ds:itemID="{DDE91EAB-9528-4439-AB34-5F1AE1D7BD53}">
  <ds:schemaRefs/>
</ds:datastoreItem>
</file>

<file path=customXml/itemProps2.xml><?xml version="1.0" encoding="utf-8"?>
<ds:datastoreItem xmlns:ds="http://schemas.openxmlformats.org/officeDocument/2006/customXml" ds:itemID="{925E034F-1D92-4E6A-B7E8-B41B7F5B65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一般预算收入</vt:lpstr>
      <vt:lpstr>一般预算支出</vt:lpstr>
      <vt:lpstr>平衡表</vt:lpstr>
      <vt:lpstr>政府性基金收入</vt:lpstr>
      <vt:lpstr>政府性基金支出</vt:lpstr>
      <vt:lpstr>社保基金</vt:lpstr>
      <vt:lpstr>Sheet1</vt:lpstr>
      <vt:lpstr>一般预算支出!Print_Area</vt:lpstr>
      <vt:lpstr>政府性基金收入!Print_Area</vt:lpstr>
      <vt:lpstr>一般预算支出!Print_Titles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2022-11-27T07:18:13Z</cp:lastPrinted>
  <dcterms:created xsi:type="dcterms:W3CDTF">2022-03-10T12:51:00Z</dcterms:created>
  <dcterms:modified xsi:type="dcterms:W3CDTF">2022-12-01T12:21:43Z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BDE098A1FFE6484A879247F46A1A4B8A</vt:lpwstr>
  </property>
</Properties>
</file>